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cing\Department\1.UK\SME Matrix\Price Changes\2020\2021-07-02\"/>
    </mc:Choice>
  </mc:AlternateContent>
  <xr:revisionPtr revIDLastSave="0" documentId="8_{2D026618-3775-4FCE-BA1C-A7AA0BC6B66A}" xr6:coauthVersionLast="41" xr6:coauthVersionMax="41" xr10:uidLastSave="{00000000-0000-0000-0000-000000000000}"/>
  <workbookProtection workbookPassword="CD3C" lockStructure="1"/>
  <bookViews>
    <workbookView xWindow="-120" yWindow="-120" windowWidth="29040" windowHeight="15840" xr2:uid="{00000000-000D-0000-FFFF-FFFF00000000}"/>
  </bookViews>
  <sheets>
    <sheet name="Pricing" sheetId="5" r:id="rId1"/>
    <sheet name="Prices" sheetId="12" state="hidden" r:id="rId2"/>
    <sheet name="Reference" sheetId="4" state="hidden" r:id="rId3"/>
    <sheet name="PC 1" sheetId="8" r:id="rId4"/>
    <sheet name="PC 2" sheetId="9" r:id="rId5"/>
    <sheet name="PC 3" sheetId="10" r:id="rId6"/>
    <sheet name="PC 4" sheetId="11" r:id="rId7"/>
  </sheets>
  <definedNames>
    <definedName name="_xlnm._FilterDatabase" localSheetId="2" hidden="1">Reference!#REF!</definedName>
    <definedName name="Late_Start">Reference!$H$6</definedName>
    <definedName name="Latest_Contract_End">Reference!$D$3</definedName>
    <definedName name="Latest_Contract_Start">Reference!$F$3</definedName>
    <definedName name="Meter">Reference!$K$2:$L$32</definedName>
    <definedName name="Prices">Prices!$B$4:$Z$76</definedName>
    <definedName name="Prices_">Prices!$B$3:$Z$3</definedName>
    <definedName name="Rate">Reference!$M$2:$N$32</definedName>
    <definedName name="Start_Date">Reference!$H$9</definedName>
    <definedName name="ThreeYear_Latest_end_date">Reference!$D$6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H3" i="4" l="1"/>
  <c r="F3" i="4" l="1"/>
  <c r="D6" i="4" l="1"/>
  <c r="M27" i="4" l="1"/>
  <c r="M26" i="4"/>
  <c r="M25" i="4"/>
  <c r="M24" i="4"/>
  <c r="M23" i="4"/>
  <c r="M17" i="4"/>
  <c r="M16" i="4"/>
  <c r="M15" i="4"/>
  <c r="M14" i="4"/>
  <c r="M13" i="4"/>
  <c r="M3" i="4" l="1"/>
  <c r="M4" i="4"/>
  <c r="M5" i="4"/>
  <c r="M6" i="4"/>
  <c r="M7" i="4"/>
  <c r="M8" i="4"/>
  <c r="M9" i="4"/>
  <c r="M10" i="4"/>
  <c r="M11" i="4"/>
  <c r="M12" i="4"/>
  <c r="M18" i="4"/>
  <c r="M19" i="4"/>
  <c r="M20" i="4"/>
  <c r="M21" i="4"/>
  <c r="M22" i="4"/>
  <c r="M28" i="4"/>
  <c r="M29" i="4"/>
  <c r="M30" i="4"/>
  <c r="M31" i="4"/>
  <c r="M32" i="4"/>
  <c r="H5" i="4"/>
  <c r="P22" i="11" l="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P7" i="11"/>
  <c r="Q8" i="11"/>
  <c r="O10" i="11"/>
  <c r="P11" i="11"/>
  <c r="Q12" i="11"/>
  <c r="O14" i="11"/>
  <c r="P15" i="11"/>
  <c r="Q16" i="11"/>
  <c r="O18" i="11"/>
  <c r="P19" i="11"/>
  <c r="Q20" i="11"/>
  <c r="J8" i="11"/>
  <c r="K9" i="11"/>
  <c r="L10" i="11"/>
  <c r="J12" i="11"/>
  <c r="K13" i="11"/>
  <c r="L14" i="11"/>
  <c r="J16" i="11"/>
  <c r="K17" i="11"/>
  <c r="L18" i="11"/>
  <c r="J20" i="11"/>
  <c r="F20" i="11"/>
  <c r="E19" i="11"/>
  <c r="G17" i="11"/>
  <c r="F16" i="11"/>
  <c r="E15" i="11"/>
  <c r="G13" i="11"/>
  <c r="F12" i="11"/>
  <c r="E11" i="11"/>
  <c r="G9" i="11"/>
  <c r="F8" i="11"/>
  <c r="E7" i="11"/>
  <c r="O23" i="10"/>
  <c r="Q24" i="10"/>
  <c r="R25" i="10"/>
  <c r="O27" i="10"/>
  <c r="Q28" i="10"/>
  <c r="R29" i="10"/>
  <c r="O31" i="10"/>
  <c r="Q32" i="10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Q7" i="11"/>
  <c r="O9" i="11"/>
  <c r="P10" i="11"/>
  <c r="Q11" i="11"/>
  <c r="O13" i="11"/>
  <c r="P14" i="11"/>
  <c r="Q15" i="11"/>
  <c r="O17" i="11"/>
  <c r="P18" i="11"/>
  <c r="Q19" i="11"/>
  <c r="J7" i="11"/>
  <c r="K8" i="11"/>
  <c r="L9" i="11"/>
  <c r="J11" i="11"/>
  <c r="K12" i="11"/>
  <c r="L13" i="11"/>
  <c r="J15" i="11"/>
  <c r="K16" i="11"/>
  <c r="L17" i="11"/>
  <c r="J19" i="11"/>
  <c r="K20" i="11"/>
  <c r="E20" i="11"/>
  <c r="G18" i="11"/>
  <c r="F17" i="11"/>
  <c r="E16" i="11"/>
  <c r="G14" i="11"/>
  <c r="F13" i="11"/>
  <c r="E12" i="11"/>
  <c r="G10" i="11"/>
  <c r="F9" i="11"/>
  <c r="E8" i="11"/>
  <c r="O22" i="10"/>
  <c r="Q23" i="10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O8" i="11"/>
  <c r="P9" i="11"/>
  <c r="Q10" i="11"/>
  <c r="O12" i="11"/>
  <c r="P13" i="11"/>
  <c r="Q14" i="11"/>
  <c r="O16" i="11"/>
  <c r="P17" i="11"/>
  <c r="Q18" i="11"/>
  <c r="O20" i="11"/>
  <c r="K7" i="11"/>
  <c r="L8" i="11"/>
  <c r="J10" i="11"/>
  <c r="K11" i="11"/>
  <c r="L12" i="11"/>
  <c r="J14" i="11"/>
  <c r="K15" i="11"/>
  <c r="L16" i="11"/>
  <c r="J18" i="11"/>
  <c r="K19" i="11"/>
  <c r="L20" i="11"/>
  <c r="G19" i="11"/>
  <c r="F18" i="11"/>
  <c r="E17" i="11"/>
  <c r="G15" i="11"/>
  <c r="F14" i="11"/>
  <c r="E13" i="11"/>
  <c r="G11" i="11"/>
  <c r="F10" i="11"/>
  <c r="E9" i="11"/>
  <c r="G7" i="11"/>
  <c r="Q22" i="10"/>
  <c r="R23" i="10"/>
  <c r="O25" i="10"/>
  <c r="Q26" i="10"/>
  <c r="R27" i="10"/>
  <c r="O29" i="10"/>
  <c r="Q30" i="10"/>
  <c r="R31" i="10"/>
  <c r="O33" i="10"/>
  <c r="Q34" i="10"/>
  <c r="R35" i="10"/>
  <c r="J23" i="10"/>
  <c r="O23" i="11"/>
  <c r="O27" i="11"/>
  <c r="O31" i="11"/>
  <c r="O35" i="11"/>
  <c r="J25" i="11"/>
  <c r="J29" i="11"/>
  <c r="J33" i="11"/>
  <c r="E23" i="11"/>
  <c r="E27" i="11"/>
  <c r="E31" i="11"/>
  <c r="E35" i="11"/>
  <c r="O11" i="11"/>
  <c r="P16" i="11"/>
  <c r="L7" i="11"/>
  <c r="J13" i="11"/>
  <c r="K18" i="11"/>
  <c r="E18" i="11"/>
  <c r="G12" i="11"/>
  <c r="F7" i="11"/>
  <c r="Q25" i="10"/>
  <c r="O28" i="10"/>
  <c r="R30" i="10"/>
  <c r="Q33" i="10"/>
  <c r="O35" i="10"/>
  <c r="M22" i="10"/>
  <c r="L24" i="10"/>
  <c r="M25" i="10"/>
  <c r="J27" i="10"/>
  <c r="L28" i="10"/>
  <c r="M29" i="10"/>
  <c r="J31" i="10"/>
  <c r="L32" i="10"/>
  <c r="M33" i="10"/>
  <c r="J35" i="10"/>
  <c r="G35" i="10"/>
  <c r="G33" i="10"/>
  <c r="G31" i="10"/>
  <c r="G29" i="10"/>
  <c r="G27" i="10"/>
  <c r="G25" i="10"/>
  <c r="G23" i="10"/>
  <c r="E23" i="10"/>
  <c r="E27" i="10"/>
  <c r="E31" i="10"/>
  <c r="E35" i="10"/>
  <c r="P8" i="10"/>
  <c r="P10" i="10"/>
  <c r="P12" i="10"/>
  <c r="P14" i="10"/>
  <c r="P16" i="10"/>
  <c r="P18" i="10"/>
  <c r="P20" i="10"/>
  <c r="K8" i="10"/>
  <c r="K10" i="10"/>
  <c r="K12" i="10"/>
  <c r="K14" i="10"/>
  <c r="K16" i="10"/>
  <c r="K18" i="10"/>
  <c r="K20" i="10"/>
  <c r="E19" i="10"/>
  <c r="E17" i="10"/>
  <c r="E15" i="10"/>
  <c r="E13" i="10"/>
  <c r="E11" i="10"/>
  <c r="E9" i="10"/>
  <c r="E7" i="10"/>
  <c r="M8" i="9"/>
  <c r="N9" i="9"/>
  <c r="O10" i="9"/>
  <c r="M12" i="9"/>
  <c r="N13" i="9"/>
  <c r="O14" i="9"/>
  <c r="M16" i="9"/>
  <c r="N17" i="9"/>
  <c r="O18" i="9"/>
  <c r="M20" i="9"/>
  <c r="J7" i="9"/>
  <c r="K8" i="9"/>
  <c r="I10" i="9"/>
  <c r="J11" i="9"/>
  <c r="K12" i="9"/>
  <c r="I14" i="9"/>
  <c r="J15" i="9"/>
  <c r="K16" i="9"/>
  <c r="I18" i="9"/>
  <c r="O24" i="11"/>
  <c r="O28" i="11"/>
  <c r="O32" i="11"/>
  <c r="J22" i="11"/>
  <c r="J26" i="11"/>
  <c r="J30" i="11"/>
  <c r="J34" i="11"/>
  <c r="E24" i="11"/>
  <c r="E28" i="11"/>
  <c r="E32" i="11"/>
  <c r="O7" i="11"/>
  <c r="P12" i="11"/>
  <c r="Q17" i="11"/>
  <c r="J9" i="11"/>
  <c r="K14" i="11"/>
  <c r="L19" i="11"/>
  <c r="G16" i="11"/>
  <c r="F11" i="11"/>
  <c r="R22" i="10"/>
  <c r="O26" i="10"/>
  <c r="R28" i="10"/>
  <c r="Q31" i="10"/>
  <c r="R33" i="10"/>
  <c r="Q35" i="10"/>
  <c r="L23" i="10"/>
  <c r="M24" i="10"/>
  <c r="J26" i="10"/>
  <c r="L27" i="10"/>
  <c r="M28" i="10"/>
  <c r="J30" i="10"/>
  <c r="L31" i="10"/>
  <c r="M32" i="10"/>
  <c r="J34" i="10"/>
  <c r="L35" i="10"/>
  <c r="H34" i="10"/>
  <c r="H32" i="10"/>
  <c r="H30" i="10"/>
  <c r="H28" i="10"/>
  <c r="H26" i="10"/>
  <c r="H24" i="10"/>
  <c r="H22" i="10"/>
  <c r="E24" i="10"/>
  <c r="E28" i="10"/>
  <c r="E32" i="10"/>
  <c r="O7" i="10"/>
  <c r="O9" i="10"/>
  <c r="O11" i="10"/>
  <c r="O13" i="10"/>
  <c r="O15" i="10"/>
  <c r="O17" i="10"/>
  <c r="O19" i="10"/>
  <c r="J7" i="10"/>
  <c r="J9" i="10"/>
  <c r="J11" i="10"/>
  <c r="J13" i="10"/>
  <c r="J15" i="10"/>
  <c r="J17" i="10"/>
  <c r="J19" i="10"/>
  <c r="F20" i="10"/>
  <c r="F18" i="10"/>
  <c r="F16" i="10"/>
  <c r="F14" i="10"/>
  <c r="F12" i="10"/>
  <c r="F10" i="10"/>
  <c r="F8" i="10"/>
  <c r="M7" i="9"/>
  <c r="N8" i="9"/>
  <c r="O9" i="9"/>
  <c r="M11" i="9"/>
  <c r="N12" i="9"/>
  <c r="O13" i="9"/>
  <c r="M15" i="9"/>
  <c r="N16" i="9"/>
  <c r="O17" i="9"/>
  <c r="M19" i="9"/>
  <c r="N20" i="9"/>
  <c r="K7" i="9"/>
  <c r="I9" i="9"/>
  <c r="J10" i="9"/>
  <c r="K11" i="9"/>
  <c r="I13" i="9"/>
  <c r="J14" i="9"/>
  <c r="K15" i="9"/>
  <c r="I17" i="9"/>
  <c r="J18" i="9"/>
  <c r="O25" i="11"/>
  <c r="O29" i="11"/>
  <c r="O33" i="11"/>
  <c r="J23" i="11"/>
  <c r="J27" i="11"/>
  <c r="J31" i="11"/>
  <c r="J35" i="11"/>
  <c r="E25" i="11"/>
  <c r="E29" i="11"/>
  <c r="E33" i="11"/>
  <c r="P8" i="11"/>
  <c r="Q13" i="11"/>
  <c r="O19" i="11"/>
  <c r="K10" i="11"/>
  <c r="L15" i="11"/>
  <c r="G20" i="11"/>
  <c r="F15" i="11"/>
  <c r="E10" i="11"/>
  <c r="O24" i="10"/>
  <c r="R26" i="10"/>
  <c r="Q29" i="10"/>
  <c r="O32" i="10"/>
  <c r="O34" i="10"/>
  <c r="J22" i="10"/>
  <c r="M23" i="10"/>
  <c r="J25" i="10"/>
  <c r="L26" i="10"/>
  <c r="M27" i="10"/>
  <c r="J29" i="10"/>
  <c r="L30" i="10"/>
  <c r="M31" i="10"/>
  <c r="J33" i="10"/>
  <c r="L34" i="10"/>
  <c r="M35" i="10"/>
  <c r="G34" i="10"/>
  <c r="G32" i="10"/>
  <c r="G30" i="10"/>
  <c r="G28" i="10"/>
  <c r="G26" i="10"/>
  <c r="G24" i="10"/>
  <c r="G22" i="10"/>
  <c r="E25" i="10"/>
  <c r="E29" i="10"/>
  <c r="E33" i="10"/>
  <c r="P7" i="10"/>
  <c r="P9" i="10"/>
  <c r="P11" i="10"/>
  <c r="P13" i="10"/>
  <c r="P15" i="10"/>
  <c r="P17" i="10"/>
  <c r="P19" i="10"/>
  <c r="K7" i="10"/>
  <c r="K9" i="10"/>
  <c r="K11" i="10"/>
  <c r="K13" i="10"/>
  <c r="K15" i="10"/>
  <c r="K17" i="10"/>
  <c r="K19" i="10"/>
  <c r="E20" i="10"/>
  <c r="E18" i="10"/>
  <c r="E16" i="10"/>
  <c r="E14" i="10"/>
  <c r="E12" i="10"/>
  <c r="E10" i="10"/>
  <c r="E8" i="10"/>
  <c r="N7" i="9"/>
  <c r="O8" i="9"/>
  <c r="M10" i="9"/>
  <c r="N11" i="9"/>
  <c r="O12" i="9"/>
  <c r="M14" i="9"/>
  <c r="N15" i="9"/>
  <c r="O16" i="9"/>
  <c r="M18" i="9"/>
  <c r="N19" i="9"/>
  <c r="O20" i="9"/>
  <c r="I8" i="9"/>
  <c r="J9" i="9"/>
  <c r="K10" i="9"/>
  <c r="I12" i="9"/>
  <c r="J13" i="9"/>
  <c r="K14" i="9"/>
  <c r="I16" i="9"/>
  <c r="J17" i="9"/>
  <c r="K18" i="9"/>
  <c r="I20" i="9"/>
  <c r="F20" i="9"/>
  <c r="E19" i="9"/>
  <c r="G17" i="9"/>
  <c r="F16" i="9"/>
  <c r="E15" i="9"/>
  <c r="G13" i="9"/>
  <c r="O26" i="11"/>
  <c r="J28" i="11"/>
  <c r="E30" i="11"/>
  <c r="P20" i="11"/>
  <c r="E14" i="11"/>
  <c r="O30" i="10"/>
  <c r="J24" i="10"/>
  <c r="L29" i="10"/>
  <c r="M34" i="10"/>
  <c r="H29" i="10"/>
  <c r="E22" i="10"/>
  <c r="O8" i="10"/>
  <c r="O16" i="10"/>
  <c r="J10" i="10"/>
  <c r="J18" i="10"/>
  <c r="F15" i="10"/>
  <c r="F7" i="10"/>
  <c r="O11" i="9"/>
  <c r="M17" i="9"/>
  <c r="J8" i="9"/>
  <c r="K13" i="9"/>
  <c r="I19" i="9"/>
  <c r="K20" i="9"/>
  <c r="F19" i="9"/>
  <c r="F17" i="9"/>
  <c r="G15" i="9"/>
  <c r="E14" i="9"/>
  <c r="F12" i="9"/>
  <c r="E11" i="9"/>
  <c r="G9" i="9"/>
  <c r="F8" i="9"/>
  <c r="E7" i="9"/>
  <c r="L8" i="8"/>
  <c r="L10" i="8"/>
  <c r="L12" i="8"/>
  <c r="L14" i="8"/>
  <c r="L16" i="8"/>
  <c r="L18" i="8"/>
  <c r="L20" i="8"/>
  <c r="I8" i="8"/>
  <c r="I10" i="8"/>
  <c r="I12" i="8"/>
  <c r="I14" i="8"/>
  <c r="I16" i="8"/>
  <c r="I18" i="8"/>
  <c r="I20" i="8"/>
  <c r="E19" i="8"/>
  <c r="E17" i="8"/>
  <c r="E15" i="8"/>
  <c r="E13" i="8"/>
  <c r="E11" i="8"/>
  <c r="E9" i="8"/>
  <c r="E7" i="8"/>
  <c r="F19" i="11"/>
  <c r="J28" i="10"/>
  <c r="H23" i="10"/>
  <c r="J8" i="10"/>
  <c r="F9" i="10"/>
  <c r="I7" i="9"/>
  <c r="J20" i="9"/>
  <c r="E16" i="9"/>
  <c r="F11" i="9"/>
  <c r="F7" i="9"/>
  <c r="K12" i="8"/>
  <c r="K18" i="8"/>
  <c r="H12" i="8"/>
  <c r="H18" i="8"/>
  <c r="F17" i="8"/>
  <c r="F11" i="8"/>
  <c r="F24" i="5"/>
  <c r="O30" i="11"/>
  <c r="J32" i="11"/>
  <c r="E34" i="11"/>
  <c r="L11" i="11"/>
  <c r="G8" i="11"/>
  <c r="R32" i="10"/>
  <c r="L25" i="10"/>
  <c r="M30" i="10"/>
  <c r="H35" i="10"/>
  <c r="H27" i="10"/>
  <c r="E26" i="10"/>
  <c r="O10" i="10"/>
  <c r="O18" i="10"/>
  <c r="J12" i="10"/>
  <c r="J20" i="10"/>
  <c r="F13" i="10"/>
  <c r="O7" i="9"/>
  <c r="M13" i="9"/>
  <c r="N18" i="9"/>
  <c r="K9" i="9"/>
  <c r="I15" i="9"/>
  <c r="J19" i="9"/>
  <c r="G20" i="9"/>
  <c r="G18" i="9"/>
  <c r="E17" i="9"/>
  <c r="F15" i="9"/>
  <c r="F13" i="9"/>
  <c r="E12" i="9"/>
  <c r="G10" i="9"/>
  <c r="F9" i="9"/>
  <c r="E8" i="9"/>
  <c r="K7" i="8"/>
  <c r="K9" i="8"/>
  <c r="K11" i="8"/>
  <c r="K13" i="8"/>
  <c r="K15" i="8"/>
  <c r="K17" i="8"/>
  <c r="K19" i="8"/>
  <c r="H7" i="8"/>
  <c r="H9" i="8"/>
  <c r="H11" i="8"/>
  <c r="H13" i="8"/>
  <c r="H15" i="8"/>
  <c r="H17" i="8"/>
  <c r="H19" i="8"/>
  <c r="F20" i="8"/>
  <c r="F18" i="8"/>
  <c r="F16" i="8"/>
  <c r="F14" i="8"/>
  <c r="F12" i="8"/>
  <c r="F10" i="8"/>
  <c r="F8" i="8"/>
  <c r="F22" i="5"/>
  <c r="O15" i="11"/>
  <c r="L33" i="10"/>
  <c r="E34" i="10"/>
  <c r="J16" i="10"/>
  <c r="N10" i="9"/>
  <c r="J12" i="9"/>
  <c r="G19" i="9"/>
  <c r="F14" i="9"/>
  <c r="E10" i="9"/>
  <c r="K8" i="8"/>
  <c r="K14" i="8"/>
  <c r="H8" i="8"/>
  <c r="H14" i="8"/>
  <c r="H20" i="8"/>
  <c r="F15" i="8"/>
  <c r="F9" i="8"/>
  <c r="O34" i="11"/>
  <c r="E22" i="11"/>
  <c r="Q9" i="11"/>
  <c r="J17" i="11"/>
  <c r="R24" i="10"/>
  <c r="R34" i="10"/>
  <c r="M26" i="10"/>
  <c r="J32" i="10"/>
  <c r="H33" i="10"/>
  <c r="H25" i="10"/>
  <c r="E30" i="10"/>
  <c r="O12" i="10"/>
  <c r="O20" i="10"/>
  <c r="J14" i="10"/>
  <c r="F19" i="10"/>
  <c r="F11" i="10"/>
  <c r="M9" i="9"/>
  <c r="N14" i="9"/>
  <c r="O19" i="9"/>
  <c r="I11" i="9"/>
  <c r="J16" i="9"/>
  <c r="K19" i="9"/>
  <c r="E20" i="9"/>
  <c r="F18" i="9"/>
  <c r="G16" i="9"/>
  <c r="G14" i="9"/>
  <c r="E13" i="9"/>
  <c r="G11" i="9"/>
  <c r="F10" i="9"/>
  <c r="E9" i="9"/>
  <c r="G7" i="9"/>
  <c r="L7" i="8"/>
  <c r="L9" i="8"/>
  <c r="L11" i="8"/>
  <c r="L13" i="8"/>
  <c r="L15" i="8"/>
  <c r="L17" i="8"/>
  <c r="L19" i="8"/>
  <c r="I7" i="8"/>
  <c r="I9" i="8"/>
  <c r="I11" i="8"/>
  <c r="I13" i="8"/>
  <c r="I15" i="8"/>
  <c r="I17" i="8"/>
  <c r="I19" i="8"/>
  <c r="E20" i="8"/>
  <c r="E18" i="8"/>
  <c r="E16" i="8"/>
  <c r="E14" i="8"/>
  <c r="E12" i="8"/>
  <c r="E10" i="8"/>
  <c r="E8" i="8"/>
  <c r="F23" i="5"/>
  <c r="O22" i="11"/>
  <c r="J24" i="11"/>
  <c r="E26" i="11"/>
  <c r="Q27" i="10"/>
  <c r="L22" i="10"/>
  <c r="H31" i="10"/>
  <c r="O14" i="10"/>
  <c r="F17" i="10"/>
  <c r="O15" i="9"/>
  <c r="K17" i="9"/>
  <c r="E18" i="9"/>
  <c r="G12" i="9"/>
  <c r="G8" i="9"/>
  <c r="K10" i="8"/>
  <c r="K16" i="8"/>
  <c r="K20" i="8"/>
  <c r="H10" i="8"/>
  <c r="H16" i="8"/>
  <c r="F19" i="8"/>
  <c r="F13" i="8"/>
  <c r="F7" i="8"/>
  <c r="H6" i="4"/>
  <c r="B13" i="5" s="1"/>
  <c r="G22" i="5" l="1"/>
  <c r="G23" i="5"/>
  <c r="G24" i="5"/>
  <c r="H22" i="5"/>
  <c r="H23" i="5"/>
  <c r="H24" i="5"/>
  <c r="I24" i="5"/>
  <c r="J22" i="5"/>
  <c r="J24" i="5"/>
  <c r="I22" i="5"/>
  <c r="I23" i="5"/>
  <c r="J23" i="5"/>
  <c r="B12" i="5"/>
  <c r="B14" i="5" l="1"/>
</calcChain>
</file>

<file path=xl/sharedStrings.xml><?xml version="1.0" encoding="utf-8"?>
<sst xmlns="http://schemas.openxmlformats.org/spreadsheetml/2006/main" count="1483" uniqueCount="156">
  <si>
    <t>DNO</t>
  </si>
  <si>
    <t>To use this calculator, simply:</t>
  </si>
  <si>
    <t>3. Add in commission</t>
  </si>
  <si>
    <t>Contract Duration</t>
  </si>
  <si>
    <t>Commission (p/kWh)</t>
  </si>
  <si>
    <t>2. Select profile class from drop down</t>
  </si>
  <si>
    <t>Latest Contract Date</t>
  </si>
  <si>
    <t>Standing Charge
(p/day)</t>
  </si>
  <si>
    <t>Unit Rate
(p/kWh)</t>
  </si>
  <si>
    <t>Price Calculator</t>
  </si>
  <si>
    <t>1. Select DNO from drop down</t>
  </si>
  <si>
    <t>The charges and rates referenced in this document do not constitute an offer.</t>
  </si>
  <si>
    <t>Assumptions have been made to give an indication of charges, but the actual charges we are able to offer may vary.</t>
  </si>
  <si>
    <t>The blank cells indicate prices we are unable to offer.</t>
  </si>
  <si>
    <t>Latest Contract Start Date</t>
  </si>
  <si>
    <t>Unrestricted</t>
  </si>
  <si>
    <t>Evening &amp; Weekend</t>
  </si>
  <si>
    <t>Economy 7</t>
  </si>
  <si>
    <t/>
  </si>
  <si>
    <t>PROFILE CLASS 1</t>
  </si>
  <si>
    <t>1 Year</t>
  </si>
  <si>
    <t>2 Year</t>
  </si>
  <si>
    <t>3 Year</t>
  </si>
  <si>
    <t>Meter</t>
  </si>
  <si>
    <t>PROFILE CLASS 2</t>
  </si>
  <si>
    <t>Day
(p/kWh)</t>
  </si>
  <si>
    <t>Night
(p/kWh)</t>
  </si>
  <si>
    <t>PROFILE CLASS 3</t>
  </si>
  <si>
    <t>Evening &amp; Weekend
(p/kWh)</t>
  </si>
  <si>
    <t>PROFILE CLASS 4</t>
  </si>
  <si>
    <t>3 Rate</t>
  </si>
  <si>
    <t>PC 1 - Unrestricted</t>
  </si>
  <si>
    <t>PC 2 - Economy 7</t>
  </si>
  <si>
    <t>PC 3 - Evening &amp; Weekend</t>
  </si>
  <si>
    <t>PC 4 - Economy 7</t>
  </si>
  <si>
    <t>PC 4 - 3 Rate</t>
  </si>
  <si>
    <t>PC 3 - Unrestricted</t>
  </si>
  <si>
    <t>Profile Class - Meter</t>
  </si>
  <si>
    <t>Lookup</t>
  </si>
  <si>
    <t>Contract Start Date</t>
  </si>
  <si>
    <t>Start Date Premium</t>
  </si>
  <si>
    <t>ID</t>
  </si>
  <si>
    <t>PC</t>
  </si>
  <si>
    <t>Daily Charge</t>
  </si>
  <si>
    <t>All</t>
  </si>
  <si>
    <t>Day</t>
  </si>
  <si>
    <t>Night</t>
  </si>
  <si>
    <t>E/W</t>
  </si>
  <si>
    <t>E/W/N</t>
  </si>
  <si>
    <t>W/D Day</t>
  </si>
  <si>
    <t>UR</t>
  </si>
  <si>
    <t>E7</t>
  </si>
  <si>
    <t>EWE</t>
  </si>
  <si>
    <t>EWEE7</t>
  </si>
  <si>
    <t>1 YearDaily Charge</t>
  </si>
  <si>
    <t>1 YearAll</t>
  </si>
  <si>
    <t>1 YearDay</t>
  </si>
  <si>
    <t>1 YearNight</t>
  </si>
  <si>
    <t>1 YearE/W</t>
  </si>
  <si>
    <t>1 YearE/W/N</t>
  </si>
  <si>
    <t>1 YearW/D Day</t>
  </si>
  <si>
    <t>2 YearDaily Charge</t>
  </si>
  <si>
    <t>2 YearAll</t>
  </si>
  <si>
    <t>2 YearDay</t>
  </si>
  <si>
    <t>2 YearNight</t>
  </si>
  <si>
    <t>2 YearE/W</t>
  </si>
  <si>
    <t>2 YearE/W/N</t>
  </si>
  <si>
    <t>2 YearW/D Day</t>
  </si>
  <si>
    <t>3 YearDaily Charge</t>
  </si>
  <si>
    <t>3 YearAll</t>
  </si>
  <si>
    <t>3 YearDay</t>
  </si>
  <si>
    <t>3 YearNight</t>
  </si>
  <si>
    <t>3 YearE/W</t>
  </si>
  <si>
    <t>3 YearE/W/N</t>
  </si>
  <si>
    <t>3 YearW/D Day</t>
  </si>
  <si>
    <t>Rate</t>
  </si>
  <si>
    <t>-</t>
  </si>
  <si>
    <t>Profile Class / Meter</t>
  </si>
  <si>
    <t>4. Select Contract Start Date range</t>
  </si>
  <si>
    <t>Prices will then populate in the table (if available)</t>
  </si>
  <si>
    <t>Fully fixed prices</t>
  </si>
  <si>
    <t>before 30-Jun-2019</t>
  </si>
  <si>
    <t>Maximum Annual Volume: 300,000 KWh.</t>
  </si>
  <si>
    <t>Valid from 02-Jul-2021</t>
  </si>
  <si>
    <t>Matrix P1 UR 10</t>
  </si>
  <si>
    <t>Matrix P1 UR 11</t>
  </si>
  <si>
    <t>Matrix P1 UR 12</t>
  </si>
  <si>
    <t>Matrix P1 UR 13</t>
  </si>
  <si>
    <t>Matrix P1 UR 14</t>
  </si>
  <si>
    <t>Matrix P1 UR 15</t>
  </si>
  <si>
    <t>Matrix P1 UR 16</t>
  </si>
  <si>
    <t>Matrix P1 UR 17</t>
  </si>
  <si>
    <t>Matrix P1 UR 18</t>
  </si>
  <si>
    <t>Matrix P1 UR 19</t>
  </si>
  <si>
    <t>Matrix P1 UR 20</t>
  </si>
  <si>
    <t>Matrix P1 UR 21</t>
  </si>
  <si>
    <t>Matrix P1 UR 22</t>
  </si>
  <si>
    <t>Matrix P1 UR 23</t>
  </si>
  <si>
    <t>Matrix P3 UR 10</t>
  </si>
  <si>
    <t>Matrix P3 UR 11</t>
  </si>
  <si>
    <t>Matrix P3 UR 12</t>
  </si>
  <si>
    <t>Matrix P3 UR 13</t>
  </si>
  <si>
    <t>Matrix P3 UR 14</t>
  </si>
  <si>
    <t>Matrix P3 UR 15</t>
  </si>
  <si>
    <t>Matrix P3 UR 16</t>
  </si>
  <si>
    <t>Matrix P3 UR 17</t>
  </si>
  <si>
    <t>Matrix P3 UR 18</t>
  </si>
  <si>
    <t>Matrix P3 UR 19</t>
  </si>
  <si>
    <t>Matrix P3 UR 20</t>
  </si>
  <si>
    <t>Matrix P3 UR 21</t>
  </si>
  <si>
    <t>Matrix P3 UR 22</t>
  </si>
  <si>
    <t>Matrix P3 UR 23</t>
  </si>
  <si>
    <t>Matrix P2 E7 10</t>
  </si>
  <si>
    <t>Matrix P2 E7 11</t>
  </si>
  <si>
    <t>Matrix P2 E7 12</t>
  </si>
  <si>
    <t>Matrix P2 E7 13</t>
  </si>
  <si>
    <t>Matrix P2 E7 14</t>
  </si>
  <si>
    <t>Matrix P2 E7 15</t>
  </si>
  <si>
    <t>Matrix P2 E7 16</t>
  </si>
  <si>
    <t>Matrix P2 E7 17</t>
  </si>
  <si>
    <t>Matrix P2 E7 18</t>
  </si>
  <si>
    <t>Matrix P2 E7 19</t>
  </si>
  <si>
    <t>Matrix P2 E7 20</t>
  </si>
  <si>
    <t>Matrix P2 E7 21</t>
  </si>
  <si>
    <t>Matrix P2 E7 22</t>
  </si>
  <si>
    <t>Matrix P2 E7 23</t>
  </si>
  <si>
    <t>Matrix P3 EWE 10</t>
  </si>
  <si>
    <t>Matrix P3 EWE 11</t>
  </si>
  <si>
    <t>Matrix P3 EWE 12</t>
  </si>
  <si>
    <t>Matrix P3 EWE 14</t>
  </si>
  <si>
    <t>Matrix P3 EWE 17</t>
  </si>
  <si>
    <t>Matrix P3 EWE 18</t>
  </si>
  <si>
    <t>Matrix P3 EWE 20</t>
  </si>
  <si>
    <t>Matrix P3 EWE 21</t>
  </si>
  <si>
    <t>Matrix P3 EWE 22</t>
  </si>
  <si>
    <t>Matrix P3 EWE 23</t>
  </si>
  <si>
    <t>Matrix P4 E7 10</t>
  </si>
  <si>
    <t>Matrix P4 E7 11</t>
  </si>
  <si>
    <t>Matrix P4 E7 12</t>
  </si>
  <si>
    <t>Matrix P4 E7 13</t>
  </si>
  <si>
    <t>Matrix P4 E7 14</t>
  </si>
  <si>
    <t>Matrix P4 E7 15</t>
  </si>
  <si>
    <t>Matrix P4 E7 16</t>
  </si>
  <si>
    <t>Matrix P4 E7 17</t>
  </si>
  <si>
    <t>Matrix P4 E7 18</t>
  </si>
  <si>
    <t>Matrix P4 E7 19</t>
  </si>
  <si>
    <t>Matrix P4 E7 20</t>
  </si>
  <si>
    <t>Matrix P4 E7 21</t>
  </si>
  <si>
    <t>Matrix P4 E7 22</t>
  </si>
  <si>
    <t>Matrix P4 E7 23</t>
  </si>
  <si>
    <t>Matrix P4 EWEE7 10</t>
  </si>
  <si>
    <t>Matrix P4 EWEE7 11</t>
  </si>
  <si>
    <t>Matrix P4 EWEE7 16</t>
  </si>
  <si>
    <t>Matrix P4 EWEE7 19</t>
  </si>
  <si>
    <t>Matrix P4 EWEE7 20</t>
  </si>
  <si>
    <t>Matrix P4 EWEE7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</si>
</sst>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003C69"/>
      <name val="Calibri"/>
      <family val="2"/>
      <scheme val="minor"/>
    </font>
    <font>
      <b/>
      <sz val="16"/>
      <color rgb="FF003C6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3C69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22"/>
      <color rgb="FF003C69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3C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3C69"/>
        <bgColor rgb="FF000000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5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2" fontId="0" fillId="0" borderId="1" xfId="0" applyNumberForma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C69"/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088C7.C02D545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</xdr:colOff>
      <xdr:row>1</xdr:row>
      <xdr:rowOff>13335</xdr:rowOff>
    </xdr:from>
    <xdr:to>
      <xdr:col>10</xdr:col>
      <xdr:colOff>13335</xdr:colOff>
      <xdr:row>6</xdr:row>
      <xdr:rowOff>179567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203835"/>
          <a:ext cx="2259330" cy="111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1</xdr:row>
      <xdr:rowOff>0</xdr:rowOff>
    </xdr:from>
    <xdr:to>
      <xdr:col>7</xdr:col>
      <xdr:colOff>923924</xdr:colOff>
      <xdr:row>8</xdr:row>
      <xdr:rowOff>76200</xdr:rowOff>
    </xdr:to>
    <xdr:pic>
      <xdr:nvPicPr>
        <xdr:cNvPr id="4" name="Picture 3" descr="cid:image001.png@01D088C7.C02D545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0"/>
          <a:ext cx="8162925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3672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showGridLines="0" tabSelected="1" zoomScaleNormal="100" workbookViewId="0"/>
  </sheetViews>
  <sheetFormatPr defaultColWidth="0" defaultRowHeight="0" customHeight="1" zeroHeight="1" x14ac:dyDescent="0.25"/>
  <cols>
    <col min="1" max="1" width="2.85546875" style="25" customWidth="1"/>
    <col min="2" max="3" width="25" style="25" customWidth="1"/>
    <col min="4" max="4" width="2.85546875" style="25" customWidth="1"/>
    <col min="5" max="5" width="16.85546875" style="25" bestFit="1" customWidth="1"/>
    <col min="6" max="10" width="19.42578125" style="25" customWidth="1"/>
    <col min="11" max="11" width="2.85546875" style="25" customWidth="1"/>
    <col min="12" max="12" width="15.5703125" style="25" hidden="1" customWidth="1"/>
    <col min="13" max="13" width="2.85546875" style="25" hidden="1" customWidth="1"/>
    <col min="14" max="14" width="15.5703125" style="25" hidden="1" customWidth="1"/>
    <col min="15" max="16384" width="9.140625" style="25" hidden="1"/>
  </cols>
  <sheetData>
    <row r="1" spans="1:7" ht="15" x14ac:dyDescent="0.25">
      <c r="A1" s="24"/>
    </row>
    <row r="2" spans="1:7" ht="15" x14ac:dyDescent="0.25"/>
    <row r="3" spans="1:7" ht="15" x14ac:dyDescent="0.25"/>
    <row r="4" spans="1:7" ht="15" x14ac:dyDescent="0.25"/>
    <row r="5" spans="1:7" ht="15" x14ac:dyDescent="0.25"/>
    <row r="6" spans="1:7" ht="15" x14ac:dyDescent="0.25"/>
    <row r="7" spans="1:7" ht="15" x14ac:dyDescent="0.25"/>
    <row r="8" spans="1:7" ht="15" x14ac:dyDescent="0.25"/>
    <row r="9" spans="1:7" ht="15" x14ac:dyDescent="0.25"/>
    <row r="10" spans="1:7" ht="15" x14ac:dyDescent="0.25"/>
    <row r="11" spans="1:7" ht="23.25" x14ac:dyDescent="0.25">
      <c r="B11" s="4" t="s">
        <v>83</v>
      </c>
      <c r="C11" s="27"/>
      <c r="D11" s="27"/>
      <c r="E11" s="26" t="s">
        <v>9</v>
      </c>
    </row>
    <row r="12" spans="1:7" s="28" customFormat="1" ht="18" customHeight="1" x14ac:dyDescent="0.25">
      <c r="B12" s="16" t="str">
        <f ca="1">"Latest contract start date: "&amp;TEXT(Latest_Contract_Start,"dd-mmm-yyyy")</f>
        <v>Latest contract start date: 31-Jan-2022</v>
      </c>
      <c r="C12" s="29"/>
      <c r="D12" s="29"/>
      <c r="E12" s="30" t="s">
        <v>1</v>
      </c>
      <c r="G12" s="31"/>
    </row>
    <row r="13" spans="1:7" s="28" customFormat="1" ht="18" customHeight="1" x14ac:dyDescent="0.25">
      <c r="B13" s="16" t="str">
        <f ca="1">"0.10 p/kWh premium for start date "&amp;TEXT(Late_Start,"dd-mmm-yyyy")</f>
        <v>0.10 p/kWh premium for start date after 01-Oct-2021</v>
      </c>
      <c r="C13" s="29"/>
      <c r="D13" s="29"/>
      <c r="E13" s="30" t="s">
        <v>10</v>
      </c>
      <c r="G13" s="31"/>
    </row>
    <row r="14" spans="1:7" ht="18" customHeight="1" x14ac:dyDescent="0.25">
      <c r="B14" s="16" t="str">
        <f ca="1">"Latest contract end date: "&amp;TEXT(Latest_Contract_End,"dd-mmm-yyyy")</f>
        <v>Latest contract end date: 31-Oct-2024</v>
      </c>
      <c r="C14" s="29"/>
      <c r="D14" s="29"/>
      <c r="E14" s="30" t="s">
        <v>5</v>
      </c>
    </row>
    <row r="15" spans="1:7" ht="18" customHeight="1" x14ac:dyDescent="0.25">
      <c r="B15" s="16" t="s">
        <v>80</v>
      </c>
      <c r="C15" s="32"/>
      <c r="E15" s="30" t="s">
        <v>2</v>
      </c>
    </row>
    <row r="16" spans="1:7" ht="18" customHeight="1" x14ac:dyDescent="0.25">
      <c r="B16" s="16" t="s">
        <v>82</v>
      </c>
      <c r="C16" s="32"/>
      <c r="E16" s="30" t="s">
        <v>78</v>
      </c>
    </row>
    <row r="17" spans="2:10" ht="18" customHeight="1" x14ac:dyDescent="0.25">
      <c r="C17" s="32"/>
      <c r="E17" s="30" t="s">
        <v>79</v>
      </c>
    </row>
    <row r="18" spans="2:10" ht="15" x14ac:dyDescent="0.25">
      <c r="C18" s="32"/>
    </row>
    <row r="19" spans="2:10" ht="15" x14ac:dyDescent="0.25"/>
    <row r="20" spans="2:10" ht="15.75" customHeight="1" x14ac:dyDescent="0.25">
      <c r="B20" s="33" t="s">
        <v>0</v>
      </c>
      <c r="C20" s="11">
        <v>12</v>
      </c>
      <c r="E20" s="41" t="s">
        <v>3</v>
      </c>
      <c r="F20" s="41" t="s">
        <v>7</v>
      </c>
      <c r="G20" s="41" t="s">
        <v>8</v>
      </c>
      <c r="H20" s="41" t="s">
        <v>25</v>
      </c>
      <c r="I20" s="41" t="s">
        <v>26</v>
      </c>
      <c r="J20" s="41" t="s">
        <v>28</v>
      </c>
    </row>
    <row r="21" spans="2:10" ht="15" x14ac:dyDescent="0.25">
      <c r="E21" s="41"/>
      <c r="F21" s="41"/>
      <c r="G21" s="41"/>
      <c r="H21" s="41"/>
      <c r="I21" s="41"/>
      <c r="J21" s="41"/>
    </row>
    <row r="22" spans="2:10" ht="15" x14ac:dyDescent="0.25">
      <c r="B22" s="33" t="s">
        <v>37</v>
      </c>
      <c r="C22" s="11" t="s">
        <v>34</v>
      </c>
      <c r="E22" s="13" t="s">
        <v>20</v>
      </c>
      <c r="F22" s="5">
        <f>IFERROR(VLOOKUP("Matrix P"&amp;MID($C$22,4,1)&amp;" "&amp;VLOOKUP($C$22,Meter,2,0)&amp;" "&amp;$C$20,Prices,MATCH($E22&amp;VLOOKUP(F$20&amp;$C$22,Rate,2,0),Prices_,0),0),"")</f>
        <v>34.6</v>
      </c>
      <c r="G22" s="5" t="str">
        <f t="shared" ref="G22:J24" ca="1" si="0">IFERROR(VLOOKUP("Matrix P"&amp;MID($C$22,4,1)&amp;" "&amp;VLOOKUP($C$22,Meter,2,0)&amp;" "&amp;$C$20,Prices,MATCH($E22&amp;VLOOKUP(G$20&amp;$C$22,Rate,2,0),Prices_,0),0)+$C$24+IF($C$26=Late_Start,Start_Date,0),"")</f>
        <v/>
      </c>
      <c r="H22" s="5">
        <f t="shared" ca="1" si="0"/>
        <v>19.807276264591437</v>
      </c>
      <c r="I22" s="5">
        <f t="shared" ca="1" si="0"/>
        <v>15.324513618677045</v>
      </c>
      <c r="J22" s="5" t="str">
        <f t="shared" ca="1" si="0"/>
        <v/>
      </c>
    </row>
    <row r="23" spans="2:10" ht="15" x14ac:dyDescent="0.25">
      <c r="E23" s="13" t="s">
        <v>21</v>
      </c>
      <c r="F23" s="5">
        <f>IFERROR(VLOOKUP("Matrix P"&amp;MID($C$22,4,1)&amp;" "&amp;VLOOKUP($C$22,Meter,2,0)&amp;" "&amp;$C$20,Prices,MATCH($E23&amp;VLOOKUP(F$20&amp;$C$22,Rate,2,0),Prices_,0),0),"")</f>
        <v>41.769999999999996</v>
      </c>
      <c r="G23" s="5" t="str">
        <f t="shared" ca="1" si="0"/>
        <v/>
      </c>
      <c r="H23" s="5">
        <f t="shared" ca="1" si="0"/>
        <v>18.46727626459144</v>
      </c>
      <c r="I23" s="5">
        <f t="shared" ca="1" si="0"/>
        <v>14.161789883268485</v>
      </c>
      <c r="J23" s="5" t="str">
        <f t="shared" ca="1" si="0"/>
        <v/>
      </c>
    </row>
    <row r="24" spans="2:10" ht="15" x14ac:dyDescent="0.25">
      <c r="B24" s="33" t="s">
        <v>4</v>
      </c>
      <c r="C24" s="12">
        <v>0</v>
      </c>
      <c r="E24" s="14" t="s">
        <v>22</v>
      </c>
      <c r="F24" s="5">
        <f>IFERROR(VLOOKUP("Matrix P"&amp;MID($C$22,4,1)&amp;" "&amp;VLOOKUP($C$22,Meter,2,0)&amp;" "&amp;$C$20,Prices,MATCH($E24&amp;VLOOKUP(F$20&amp;$C$22,Rate,2,0),Prices_,0),0),"")</f>
        <v>53.530000000000008</v>
      </c>
      <c r="G24" s="5" t="str">
        <f t="shared" ca="1" si="0"/>
        <v/>
      </c>
      <c r="H24" s="5">
        <f t="shared" ca="1" si="0"/>
        <v>18.007276264591443</v>
      </c>
      <c r="I24" s="5">
        <f t="shared" ca="1" si="0"/>
        <v>13.860428015564203</v>
      </c>
      <c r="J24" s="5" t="str">
        <f t="shared" ca="1" si="0"/>
        <v/>
      </c>
    </row>
    <row r="25" spans="2:10" ht="15" x14ac:dyDescent="0.25"/>
    <row r="26" spans="2:10" ht="15" x14ac:dyDescent="0.25">
      <c r="B26" s="33" t="s">
        <v>39</v>
      </c>
      <c r="C26" s="12" t="s">
        <v>81</v>
      </c>
    </row>
    <row r="27" spans="2:10" ht="15" x14ac:dyDescent="0.25"/>
    <row r="28" spans="2:10" ht="15" x14ac:dyDescent="0.25">
      <c r="B28" s="30" t="s">
        <v>11</v>
      </c>
    </row>
    <row r="29" spans="2:10" ht="15" x14ac:dyDescent="0.25">
      <c r="B29" s="30" t="s">
        <v>12</v>
      </c>
    </row>
    <row r="30" spans="2:10" ht="15" x14ac:dyDescent="0.25">
      <c r="B30" s="30" t="s">
        <v>13</v>
      </c>
    </row>
    <row r="31" spans="2:10" ht="15" x14ac:dyDescent="0.25"/>
    <row r="32" spans="2:10" ht="15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</sheetData>
  <sheetProtection password="CD3C" sheet="1" objects="1" scenarios="1"/>
  <dataConsolidate/>
  <mergeCells count="6">
    <mergeCell ref="E20:E21"/>
    <mergeCell ref="G20:G21"/>
    <mergeCell ref="F20:F21"/>
    <mergeCell ref="J20:J21"/>
    <mergeCell ref="I20:I21"/>
    <mergeCell ref="H20:H2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Reference!$B$3:$B$16</xm:f>
          </x14:formula1>
          <xm:sqref>C20</xm:sqref>
        </x14:dataValidation>
        <x14:dataValidation type="list" allowBlank="1" showInputMessage="1" showErrorMessage="1" xr:uid="{00000000-0002-0000-0000-000001000000}">
          <x14:formula1>
            <xm:f>Reference!$H$5:$H$6</xm:f>
          </x14:formula1>
          <xm:sqref>C26</xm:sqref>
        </x14:dataValidation>
        <x14:dataValidation type="list" allowBlank="1" showInputMessage="1" showErrorMessage="1" xr:uid="{00000000-0002-0000-0000-000002000000}">
          <x14:formula1>
            <xm:f>Reference!$H$11:$H$16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39997558519241921"/>
  </sheetPr>
  <dimension ref="A1:AA77"/>
  <sheetViews>
    <sheetView showGridLines="0" workbookViewId="0">
      <pane xSplit="5" ySplit="4" topLeftCell="F5" activePane="bottomRight" state="frozen"/>
      <selection activeCell="F6" sqref="F6"/>
      <selection pane="topRight" activeCell="F6" sqref="F6"/>
      <selection pane="bottomLeft" activeCell="F6" sqref="F6"/>
      <selection pane="bottomRight" activeCell="B5" sqref="B5:Z76"/>
    </sheetView>
  </sheetViews>
  <sheetFormatPr defaultColWidth="0" defaultRowHeight="15" zeroHeight="1" x14ac:dyDescent="0.25"/>
  <cols>
    <col min="1" max="1" width="2.85546875" customWidth="1"/>
    <col min="2" max="2" width="18.28515625" bestFit="1" customWidth="1"/>
    <col min="3" max="3" width="3.28515625" bestFit="1" customWidth="1"/>
    <col min="4" max="4" width="6.85546875" bestFit="1" customWidth="1"/>
    <col min="5" max="5" width="5.140625" bestFit="1" customWidth="1"/>
    <col min="6" max="6" width="17.7109375" bestFit="1" customWidth="1"/>
    <col min="7" max="7" width="8.85546875" bestFit="1" customWidth="1"/>
    <col min="8" max="8" width="9.7109375" bestFit="1" customWidth="1"/>
    <col min="9" max="9" width="11.28515625" bestFit="1" customWidth="1"/>
    <col min="10" max="10" width="10.28515625" bestFit="1" customWidth="1"/>
    <col min="11" max="11" width="12.5703125" bestFit="1" customWidth="1"/>
    <col min="12" max="12" width="14.42578125" bestFit="1" customWidth="1"/>
    <col min="13" max="13" width="17.7109375" bestFit="1" customWidth="1"/>
    <col min="14" max="14" width="8.85546875" bestFit="1" customWidth="1"/>
    <col min="15" max="15" width="9.7109375" bestFit="1" customWidth="1"/>
    <col min="16" max="16" width="11.28515625" bestFit="1" customWidth="1"/>
    <col min="17" max="17" width="10.28515625" bestFit="1" customWidth="1"/>
    <col min="18" max="18" width="12.5703125" bestFit="1" customWidth="1"/>
    <col min="19" max="19" width="14.42578125" bestFit="1" customWidth="1"/>
    <col min="20" max="20" width="17.7109375" bestFit="1" customWidth="1"/>
    <col min="21" max="21" width="8.85546875" bestFit="1" customWidth="1"/>
    <col min="22" max="22" width="9.7109375" bestFit="1" customWidth="1"/>
    <col min="23" max="23" width="11.28515625" bestFit="1" customWidth="1"/>
    <col min="24" max="24" width="10.28515625" bestFit="1" customWidth="1"/>
    <col min="25" max="25" width="12.5703125" bestFit="1" customWidth="1"/>
    <col min="26" max="26" width="14.42578125" bestFit="1" customWidth="1"/>
    <col min="27" max="27" width="2.85546875" customWidth="1"/>
    <col min="28" max="16384" width="9.140625" hidden="1"/>
  </cols>
  <sheetData>
    <row r="1" spans="2:26" x14ac:dyDescent="0.25"/>
    <row r="2" spans="2:26" ht="18.75" x14ac:dyDescent="0.25">
      <c r="F2" s="42" t="s">
        <v>20</v>
      </c>
      <c r="G2" s="42"/>
      <c r="H2" s="42"/>
      <c r="I2" s="42"/>
      <c r="J2" s="42"/>
      <c r="K2" s="42"/>
      <c r="L2" s="42"/>
      <c r="M2" s="42" t="s">
        <v>21</v>
      </c>
      <c r="N2" s="42"/>
      <c r="O2" s="42"/>
      <c r="P2" s="42"/>
      <c r="Q2" s="42"/>
      <c r="R2" s="42"/>
      <c r="S2" s="42"/>
      <c r="T2" s="42" t="s">
        <v>22</v>
      </c>
      <c r="U2" s="42"/>
      <c r="V2" s="42"/>
      <c r="W2" s="42"/>
      <c r="X2" s="42"/>
      <c r="Y2" s="42"/>
      <c r="Z2" s="42"/>
    </row>
    <row r="3" spans="2:26" x14ac:dyDescent="0.25">
      <c r="B3" s="8"/>
      <c r="C3" s="8"/>
      <c r="D3" s="8"/>
      <c r="E3" s="8"/>
      <c r="F3" s="18" t="s">
        <v>54</v>
      </c>
      <c r="G3" s="18" t="s">
        <v>55</v>
      </c>
      <c r="H3" s="18" t="s">
        <v>56</v>
      </c>
      <c r="I3" s="18" t="s">
        <v>57</v>
      </c>
      <c r="J3" s="18" t="s">
        <v>58</v>
      </c>
      <c r="K3" s="18" t="s">
        <v>59</v>
      </c>
      <c r="L3" s="18" t="s">
        <v>60</v>
      </c>
      <c r="M3" s="18" t="s">
        <v>61</v>
      </c>
      <c r="N3" s="18" t="s">
        <v>62</v>
      </c>
      <c r="O3" s="18" t="s">
        <v>63</v>
      </c>
      <c r="P3" s="18" t="s">
        <v>64</v>
      </c>
      <c r="Q3" s="18" t="s">
        <v>65</v>
      </c>
      <c r="R3" s="18" t="s">
        <v>66</v>
      </c>
      <c r="S3" s="18" t="s">
        <v>67</v>
      </c>
      <c r="T3" s="18" t="s">
        <v>68</v>
      </c>
      <c r="U3" s="18" t="s">
        <v>69</v>
      </c>
      <c r="V3" s="18" t="s">
        <v>70</v>
      </c>
      <c r="W3" s="18" t="s">
        <v>71</v>
      </c>
      <c r="X3" s="18" t="s">
        <v>72</v>
      </c>
      <c r="Y3" s="18" t="s">
        <v>73</v>
      </c>
      <c r="Z3" s="18" t="s">
        <v>74</v>
      </c>
    </row>
    <row r="4" spans="2:26" x14ac:dyDescent="0.25">
      <c r="B4" s="19" t="s">
        <v>41</v>
      </c>
      <c r="C4" s="19" t="s">
        <v>42</v>
      </c>
      <c r="D4" s="19" t="s">
        <v>23</v>
      </c>
      <c r="E4" s="19" t="s">
        <v>0</v>
      </c>
      <c r="F4" s="19" t="s">
        <v>43</v>
      </c>
      <c r="G4" s="19" t="s">
        <v>44</v>
      </c>
      <c r="H4" s="19" t="s">
        <v>45</v>
      </c>
      <c r="I4" s="19" t="s">
        <v>46</v>
      </c>
      <c r="J4" s="19" t="s">
        <v>47</v>
      </c>
      <c r="K4" s="19" t="s">
        <v>48</v>
      </c>
      <c r="L4" s="19" t="s">
        <v>49</v>
      </c>
      <c r="M4" s="19" t="s">
        <v>43</v>
      </c>
      <c r="N4" s="19" t="s">
        <v>44</v>
      </c>
      <c r="O4" s="19" t="s">
        <v>45</v>
      </c>
      <c r="P4" s="19" t="s">
        <v>46</v>
      </c>
      <c r="Q4" s="19" t="s">
        <v>47</v>
      </c>
      <c r="R4" s="19" t="s">
        <v>48</v>
      </c>
      <c r="S4" s="19" t="s">
        <v>49</v>
      </c>
      <c r="T4" s="19" t="s">
        <v>43</v>
      </c>
      <c r="U4" s="19" t="s">
        <v>44</v>
      </c>
      <c r="V4" s="19" t="s">
        <v>45</v>
      </c>
      <c r="W4" s="19" t="s">
        <v>46</v>
      </c>
      <c r="X4" s="19" t="s">
        <v>47</v>
      </c>
      <c r="Y4" s="19" t="s">
        <v>48</v>
      </c>
      <c r="Z4" s="19" t="s">
        <v>49</v>
      </c>
    </row>
    <row r="5" spans="2:26" x14ac:dyDescent="0.25">
      <c r="B5" s="21" t="s">
        <v>84</v>
      </c>
      <c r="C5" s="21">
        <v>1</v>
      </c>
      <c r="D5" s="21" t="s">
        <v>50</v>
      </c>
      <c r="E5" s="22">
        <v>10</v>
      </c>
      <c r="F5" s="23">
        <v>37.589999999999996</v>
      </c>
      <c r="G5" s="23">
        <v>20.72</v>
      </c>
      <c r="H5" s="23" t="s">
        <v>18</v>
      </c>
      <c r="I5" s="23" t="s">
        <v>18</v>
      </c>
      <c r="J5" s="23" t="s">
        <v>18</v>
      </c>
      <c r="K5" s="23" t="s">
        <v>18</v>
      </c>
      <c r="L5" s="23" t="s">
        <v>18</v>
      </c>
      <c r="M5" s="23">
        <v>38.82</v>
      </c>
      <c r="N5" s="23">
        <v>19.16</v>
      </c>
      <c r="O5" s="23" t="s">
        <v>18</v>
      </c>
      <c r="P5" s="23" t="s">
        <v>18</v>
      </c>
      <c r="Q5" s="23" t="s">
        <v>18</v>
      </c>
      <c r="R5" s="23" t="s">
        <v>18</v>
      </c>
      <c r="S5" s="23" t="s">
        <v>18</v>
      </c>
      <c r="T5" s="23">
        <v>39.69</v>
      </c>
      <c r="U5" s="23">
        <v>18.559999999999999</v>
      </c>
      <c r="V5" s="23" t="s">
        <v>18</v>
      </c>
      <c r="W5" s="23" t="s">
        <v>18</v>
      </c>
      <c r="X5" s="23" t="s">
        <v>18</v>
      </c>
      <c r="Y5" s="23" t="s">
        <v>18</v>
      </c>
      <c r="Z5" s="23" t="s">
        <v>18</v>
      </c>
    </row>
    <row r="6" spans="2:26" x14ac:dyDescent="0.25">
      <c r="B6" s="21" t="s">
        <v>85</v>
      </c>
      <c r="C6" s="21">
        <v>1</v>
      </c>
      <c r="D6" s="21" t="s">
        <v>50</v>
      </c>
      <c r="E6" s="22">
        <v>11</v>
      </c>
      <c r="F6" s="23">
        <v>39.93</v>
      </c>
      <c r="G6" s="23">
        <v>19.89</v>
      </c>
      <c r="H6" s="23" t="s">
        <v>18</v>
      </c>
      <c r="I6" s="23" t="s">
        <v>18</v>
      </c>
      <c r="J6" s="23" t="s">
        <v>18</v>
      </c>
      <c r="K6" s="23" t="s">
        <v>18</v>
      </c>
      <c r="L6" s="23" t="s">
        <v>18</v>
      </c>
      <c r="M6" s="23">
        <v>43.33</v>
      </c>
      <c r="N6" s="23">
        <v>18.100000000000001</v>
      </c>
      <c r="O6" s="23" t="s">
        <v>18</v>
      </c>
      <c r="P6" s="23" t="s">
        <v>18</v>
      </c>
      <c r="Q6" s="23" t="s">
        <v>18</v>
      </c>
      <c r="R6" s="23" t="s">
        <v>18</v>
      </c>
      <c r="S6" s="23" t="s">
        <v>18</v>
      </c>
      <c r="T6" s="23">
        <v>45.17</v>
      </c>
      <c r="U6" s="23">
        <v>17.45</v>
      </c>
      <c r="V6" s="23" t="s">
        <v>18</v>
      </c>
      <c r="W6" s="23" t="s">
        <v>18</v>
      </c>
      <c r="X6" s="23" t="s">
        <v>18</v>
      </c>
      <c r="Y6" s="23" t="s">
        <v>18</v>
      </c>
      <c r="Z6" s="23" t="s">
        <v>18</v>
      </c>
    </row>
    <row r="7" spans="2:26" x14ac:dyDescent="0.25">
      <c r="B7" s="21" t="s">
        <v>86</v>
      </c>
      <c r="C7" s="21">
        <v>1</v>
      </c>
      <c r="D7" s="21" t="s">
        <v>50</v>
      </c>
      <c r="E7" s="22">
        <v>12</v>
      </c>
      <c r="F7" s="23">
        <v>35</v>
      </c>
      <c r="G7" s="23">
        <v>20.69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>
        <v>34.64</v>
      </c>
      <c r="N7" s="23">
        <v>19.32</v>
      </c>
      <c r="O7" s="23" t="s">
        <v>18</v>
      </c>
      <c r="P7" s="23" t="s">
        <v>18</v>
      </c>
      <c r="Q7" s="23" t="s">
        <v>18</v>
      </c>
      <c r="R7" s="23" t="s">
        <v>18</v>
      </c>
      <c r="S7" s="23" t="s">
        <v>18</v>
      </c>
      <c r="T7" s="23">
        <v>34.979999999999997</v>
      </c>
      <c r="U7" s="23">
        <v>18.850000000000001</v>
      </c>
      <c r="V7" s="23" t="s">
        <v>18</v>
      </c>
      <c r="W7" s="23" t="s">
        <v>18</v>
      </c>
      <c r="X7" s="23" t="s">
        <v>18</v>
      </c>
      <c r="Y7" s="23" t="s">
        <v>18</v>
      </c>
      <c r="Z7" s="23" t="s">
        <v>18</v>
      </c>
    </row>
    <row r="8" spans="2:26" x14ac:dyDescent="0.25">
      <c r="B8" s="21" t="s">
        <v>87</v>
      </c>
      <c r="C8" s="21">
        <v>1</v>
      </c>
      <c r="D8" s="21" t="s">
        <v>50</v>
      </c>
      <c r="E8" s="22">
        <v>13</v>
      </c>
      <c r="F8" s="23">
        <v>40.659999999999997</v>
      </c>
      <c r="G8" s="23">
        <v>20.14</v>
      </c>
      <c r="H8" s="23" t="s">
        <v>18</v>
      </c>
      <c r="I8" s="23" t="s">
        <v>18</v>
      </c>
      <c r="J8" s="23" t="s">
        <v>18</v>
      </c>
      <c r="K8" s="23" t="s">
        <v>18</v>
      </c>
      <c r="L8" s="23" t="s">
        <v>18</v>
      </c>
      <c r="M8" s="23">
        <v>45.6</v>
      </c>
      <c r="N8" s="23">
        <v>18.41</v>
      </c>
      <c r="O8" s="23" t="s">
        <v>18</v>
      </c>
      <c r="P8" s="23" t="s">
        <v>18</v>
      </c>
      <c r="Q8" s="23" t="s">
        <v>18</v>
      </c>
      <c r="R8" s="23" t="s">
        <v>18</v>
      </c>
      <c r="S8" s="23" t="s">
        <v>18</v>
      </c>
      <c r="T8" s="23">
        <v>48.41</v>
      </c>
      <c r="U8" s="23">
        <v>17.850000000000001</v>
      </c>
      <c r="V8" s="23" t="s">
        <v>18</v>
      </c>
      <c r="W8" s="23" t="s">
        <v>18</v>
      </c>
      <c r="X8" s="23" t="s">
        <v>18</v>
      </c>
      <c r="Y8" s="23" t="s">
        <v>18</v>
      </c>
      <c r="Z8" s="23" t="s">
        <v>18</v>
      </c>
    </row>
    <row r="9" spans="2:26" x14ac:dyDescent="0.25">
      <c r="B9" s="21" t="s">
        <v>88</v>
      </c>
      <c r="C9" s="21">
        <v>1</v>
      </c>
      <c r="D9" s="21" t="s">
        <v>50</v>
      </c>
      <c r="E9" s="22">
        <v>14</v>
      </c>
      <c r="F9" s="23">
        <v>41.86</v>
      </c>
      <c r="G9" s="23">
        <v>20.100000000000001</v>
      </c>
      <c r="H9" s="23" t="s">
        <v>18</v>
      </c>
      <c r="I9" s="23" t="s">
        <v>18</v>
      </c>
      <c r="J9" s="23" t="s">
        <v>18</v>
      </c>
      <c r="K9" s="23" t="s">
        <v>18</v>
      </c>
      <c r="L9" s="23" t="s">
        <v>18</v>
      </c>
      <c r="M9" s="23">
        <v>45.78</v>
      </c>
      <c r="N9" s="23">
        <v>18.22</v>
      </c>
      <c r="O9" s="23" t="s">
        <v>18</v>
      </c>
      <c r="P9" s="23" t="s">
        <v>18</v>
      </c>
      <c r="Q9" s="23" t="s">
        <v>18</v>
      </c>
      <c r="R9" s="23" t="s">
        <v>18</v>
      </c>
      <c r="S9" s="23" t="s">
        <v>18</v>
      </c>
      <c r="T9" s="23">
        <v>47.92</v>
      </c>
      <c r="U9" s="23">
        <v>17.52</v>
      </c>
      <c r="V9" s="23" t="s">
        <v>18</v>
      </c>
      <c r="W9" s="23" t="s">
        <v>18</v>
      </c>
      <c r="X9" s="23" t="s">
        <v>18</v>
      </c>
      <c r="Y9" s="23" t="s">
        <v>18</v>
      </c>
      <c r="Z9" s="23" t="s">
        <v>18</v>
      </c>
    </row>
    <row r="10" spans="2:26" x14ac:dyDescent="0.25">
      <c r="B10" s="21" t="s">
        <v>89</v>
      </c>
      <c r="C10" s="21">
        <v>1</v>
      </c>
      <c r="D10" s="21" t="s">
        <v>50</v>
      </c>
      <c r="E10" s="22">
        <v>15</v>
      </c>
      <c r="F10" s="23">
        <v>42.93</v>
      </c>
      <c r="G10" s="23">
        <v>19.690000000000001</v>
      </c>
      <c r="H10" s="23" t="s">
        <v>18</v>
      </c>
      <c r="I10" s="23" t="s">
        <v>18</v>
      </c>
      <c r="J10" s="23" t="s">
        <v>18</v>
      </c>
      <c r="K10" s="23" t="s">
        <v>18</v>
      </c>
      <c r="L10" s="23" t="s">
        <v>18</v>
      </c>
      <c r="M10" s="23">
        <v>46.839999999999996</v>
      </c>
      <c r="N10" s="23">
        <v>17.87</v>
      </c>
      <c r="O10" s="23" t="s">
        <v>18</v>
      </c>
      <c r="P10" s="23" t="s">
        <v>18</v>
      </c>
      <c r="Q10" s="23" t="s">
        <v>18</v>
      </c>
      <c r="R10" s="23" t="s">
        <v>18</v>
      </c>
      <c r="S10" s="23" t="s">
        <v>18</v>
      </c>
      <c r="T10" s="23">
        <v>48.94</v>
      </c>
      <c r="U10" s="23">
        <v>17.239999999999998</v>
      </c>
      <c r="V10" s="23" t="s">
        <v>18</v>
      </c>
      <c r="W10" s="23" t="s">
        <v>18</v>
      </c>
      <c r="X10" s="23" t="s">
        <v>18</v>
      </c>
      <c r="Y10" s="23" t="s">
        <v>18</v>
      </c>
      <c r="Z10" s="23" t="s">
        <v>18</v>
      </c>
    </row>
    <row r="11" spans="2:26" x14ac:dyDescent="0.25">
      <c r="B11" s="21" t="s">
        <v>90</v>
      </c>
      <c r="C11" s="21">
        <v>1</v>
      </c>
      <c r="D11" s="21" t="s">
        <v>50</v>
      </c>
      <c r="E11" s="22">
        <v>16</v>
      </c>
      <c r="F11" s="23">
        <v>39.339999999999996</v>
      </c>
      <c r="G11" s="23">
        <v>20.02</v>
      </c>
      <c r="H11" s="23" t="s">
        <v>18</v>
      </c>
      <c r="I11" s="23" t="s">
        <v>18</v>
      </c>
      <c r="J11" s="23" t="s">
        <v>18</v>
      </c>
      <c r="K11" s="23" t="s">
        <v>18</v>
      </c>
      <c r="L11" s="23" t="s">
        <v>18</v>
      </c>
      <c r="M11" s="23">
        <v>41.839999999999996</v>
      </c>
      <c r="N11" s="23">
        <v>18.39</v>
      </c>
      <c r="O11" s="23" t="s">
        <v>18</v>
      </c>
      <c r="P11" s="23" t="s">
        <v>18</v>
      </c>
      <c r="Q11" s="23" t="s">
        <v>18</v>
      </c>
      <c r="R11" s="23" t="s">
        <v>18</v>
      </c>
      <c r="S11" s="23" t="s">
        <v>18</v>
      </c>
      <c r="T11" s="23">
        <v>43.42</v>
      </c>
      <c r="U11" s="23">
        <v>17.8</v>
      </c>
      <c r="V11" s="23" t="s">
        <v>18</v>
      </c>
      <c r="W11" s="23" t="s">
        <v>18</v>
      </c>
      <c r="X11" s="23" t="s">
        <v>18</v>
      </c>
      <c r="Y11" s="23" t="s">
        <v>18</v>
      </c>
      <c r="Z11" s="23" t="s">
        <v>18</v>
      </c>
    </row>
    <row r="12" spans="2:26" x14ac:dyDescent="0.25">
      <c r="B12" s="21" t="s">
        <v>91</v>
      </c>
      <c r="C12" s="21">
        <v>1</v>
      </c>
      <c r="D12" s="21" t="s">
        <v>50</v>
      </c>
      <c r="E12" s="22">
        <v>17</v>
      </c>
      <c r="F12" s="23">
        <v>43.67</v>
      </c>
      <c r="G12" s="23">
        <v>19.22</v>
      </c>
      <c r="H12" s="23" t="s">
        <v>18</v>
      </c>
      <c r="I12" s="23" t="s">
        <v>18</v>
      </c>
      <c r="J12" s="23" t="s">
        <v>18</v>
      </c>
      <c r="K12" s="23" t="s">
        <v>18</v>
      </c>
      <c r="L12" s="23" t="s">
        <v>18</v>
      </c>
      <c r="M12" s="23">
        <v>47.61</v>
      </c>
      <c r="N12" s="23">
        <v>17.57</v>
      </c>
      <c r="O12" s="23" t="s">
        <v>18</v>
      </c>
      <c r="P12" s="23" t="s">
        <v>18</v>
      </c>
      <c r="Q12" s="23" t="s">
        <v>18</v>
      </c>
      <c r="R12" s="23" t="s">
        <v>18</v>
      </c>
      <c r="S12" s="23" t="s">
        <v>18</v>
      </c>
      <c r="T12" s="23">
        <v>50.97</v>
      </c>
      <c r="U12" s="23">
        <v>17.12</v>
      </c>
      <c r="V12" s="23" t="s">
        <v>18</v>
      </c>
      <c r="W12" s="23" t="s">
        <v>18</v>
      </c>
      <c r="X12" s="23" t="s">
        <v>18</v>
      </c>
      <c r="Y12" s="23" t="s">
        <v>18</v>
      </c>
      <c r="Z12" s="23" t="s">
        <v>18</v>
      </c>
    </row>
    <row r="13" spans="2:26" x14ac:dyDescent="0.25">
      <c r="B13" s="21" t="s">
        <v>92</v>
      </c>
      <c r="C13" s="21">
        <v>1</v>
      </c>
      <c r="D13" s="21" t="s">
        <v>50</v>
      </c>
      <c r="E13" s="22">
        <v>18</v>
      </c>
      <c r="F13" s="23">
        <v>42.3</v>
      </c>
      <c r="G13" s="23">
        <v>18.8</v>
      </c>
      <c r="H13" s="23" t="s">
        <v>18</v>
      </c>
      <c r="I13" s="23" t="s">
        <v>18</v>
      </c>
      <c r="J13" s="23" t="s">
        <v>18</v>
      </c>
      <c r="K13" s="23" t="s">
        <v>18</v>
      </c>
      <c r="L13" s="23" t="s">
        <v>18</v>
      </c>
      <c r="M13" s="23">
        <v>46.8</v>
      </c>
      <c r="N13" s="23">
        <v>17.149999999999999</v>
      </c>
      <c r="O13" s="23" t="s">
        <v>18</v>
      </c>
      <c r="P13" s="23" t="s">
        <v>18</v>
      </c>
      <c r="Q13" s="23" t="s">
        <v>18</v>
      </c>
      <c r="R13" s="23" t="s">
        <v>18</v>
      </c>
      <c r="S13" s="23" t="s">
        <v>18</v>
      </c>
      <c r="T13" s="23">
        <v>48.839999999999996</v>
      </c>
      <c r="U13" s="23">
        <v>16.68</v>
      </c>
      <c r="V13" s="23" t="s">
        <v>18</v>
      </c>
      <c r="W13" s="23" t="s">
        <v>18</v>
      </c>
      <c r="X13" s="23" t="s">
        <v>18</v>
      </c>
      <c r="Y13" s="23" t="s">
        <v>18</v>
      </c>
      <c r="Z13" s="23" t="s">
        <v>18</v>
      </c>
    </row>
    <row r="14" spans="2:26" x14ac:dyDescent="0.25">
      <c r="B14" s="21" t="s">
        <v>93</v>
      </c>
      <c r="C14" s="21">
        <v>1</v>
      </c>
      <c r="D14" s="21" t="s">
        <v>50</v>
      </c>
      <c r="E14" s="22">
        <v>19</v>
      </c>
      <c r="F14" s="23">
        <v>38.9</v>
      </c>
      <c r="G14" s="23">
        <v>21.23</v>
      </c>
      <c r="H14" s="23" t="s">
        <v>18</v>
      </c>
      <c r="I14" s="23" t="s">
        <v>18</v>
      </c>
      <c r="J14" s="23" t="s">
        <v>18</v>
      </c>
      <c r="K14" s="23" t="s">
        <v>18</v>
      </c>
      <c r="L14" s="23" t="s">
        <v>18</v>
      </c>
      <c r="M14" s="23">
        <v>40.98</v>
      </c>
      <c r="N14" s="23">
        <v>19.52</v>
      </c>
      <c r="O14" s="23" t="s">
        <v>18</v>
      </c>
      <c r="P14" s="23" t="s">
        <v>18</v>
      </c>
      <c r="Q14" s="23" t="s">
        <v>18</v>
      </c>
      <c r="R14" s="23" t="s">
        <v>18</v>
      </c>
      <c r="S14" s="23" t="s">
        <v>18</v>
      </c>
      <c r="T14" s="23">
        <v>42.14</v>
      </c>
      <c r="U14" s="23">
        <v>18.87</v>
      </c>
      <c r="V14" s="23" t="s">
        <v>18</v>
      </c>
      <c r="W14" s="23" t="s">
        <v>18</v>
      </c>
      <c r="X14" s="23" t="s">
        <v>18</v>
      </c>
      <c r="Y14" s="23" t="s">
        <v>18</v>
      </c>
      <c r="Z14" s="23" t="s">
        <v>18</v>
      </c>
    </row>
    <row r="15" spans="2:26" x14ac:dyDescent="0.25">
      <c r="B15" s="21" t="s">
        <v>94</v>
      </c>
      <c r="C15" s="21">
        <v>1</v>
      </c>
      <c r="D15" s="21" t="s">
        <v>50</v>
      </c>
      <c r="E15" s="22">
        <v>20</v>
      </c>
      <c r="F15" s="23">
        <v>39.61</v>
      </c>
      <c r="G15" s="23">
        <v>20.260000000000002</v>
      </c>
      <c r="H15" s="23" t="s">
        <v>18</v>
      </c>
      <c r="I15" s="23" t="s">
        <v>18</v>
      </c>
      <c r="J15" s="23" t="s">
        <v>18</v>
      </c>
      <c r="K15" s="23" t="s">
        <v>18</v>
      </c>
      <c r="L15" s="23" t="s">
        <v>18</v>
      </c>
      <c r="M15" s="23">
        <v>42.58</v>
      </c>
      <c r="N15" s="23">
        <v>18.55</v>
      </c>
      <c r="O15" s="23" t="s">
        <v>18</v>
      </c>
      <c r="P15" s="23" t="s">
        <v>18</v>
      </c>
      <c r="Q15" s="23" t="s">
        <v>18</v>
      </c>
      <c r="R15" s="23" t="s">
        <v>18</v>
      </c>
      <c r="S15" s="23" t="s">
        <v>18</v>
      </c>
      <c r="T15" s="23">
        <v>44.379999999999995</v>
      </c>
      <c r="U15" s="23">
        <v>17.899999999999999</v>
      </c>
      <c r="V15" s="23" t="s">
        <v>18</v>
      </c>
      <c r="W15" s="23" t="s">
        <v>18</v>
      </c>
      <c r="X15" s="23" t="s">
        <v>18</v>
      </c>
      <c r="Y15" s="23" t="s">
        <v>18</v>
      </c>
      <c r="Z15" s="23" t="s">
        <v>18</v>
      </c>
    </row>
    <row r="16" spans="2:26" x14ac:dyDescent="0.25">
      <c r="B16" s="21" t="s">
        <v>95</v>
      </c>
      <c r="C16" s="21">
        <v>1</v>
      </c>
      <c r="D16" s="21" t="s">
        <v>50</v>
      </c>
      <c r="E16" s="22">
        <v>21</v>
      </c>
      <c r="F16" s="23">
        <v>41.64</v>
      </c>
      <c r="G16" s="23">
        <v>19.7</v>
      </c>
      <c r="H16" s="23" t="s">
        <v>18</v>
      </c>
      <c r="I16" s="23" t="s">
        <v>18</v>
      </c>
      <c r="J16" s="23" t="s">
        <v>18</v>
      </c>
      <c r="K16" s="23" t="s">
        <v>18</v>
      </c>
      <c r="L16" s="23" t="s">
        <v>18</v>
      </c>
      <c r="M16" s="23">
        <v>46.08</v>
      </c>
      <c r="N16" s="23">
        <v>17.920000000000002</v>
      </c>
      <c r="O16" s="23" t="s">
        <v>18</v>
      </c>
      <c r="P16" s="23" t="s">
        <v>18</v>
      </c>
      <c r="Q16" s="23" t="s">
        <v>18</v>
      </c>
      <c r="R16" s="23" t="s">
        <v>18</v>
      </c>
      <c r="S16" s="23" t="s">
        <v>18</v>
      </c>
      <c r="T16" s="23">
        <v>48.9</v>
      </c>
      <c r="U16" s="23">
        <v>17.329999999999998</v>
      </c>
      <c r="V16" s="23" t="s">
        <v>18</v>
      </c>
      <c r="W16" s="23" t="s">
        <v>18</v>
      </c>
      <c r="X16" s="23" t="s">
        <v>18</v>
      </c>
      <c r="Y16" s="23" t="s">
        <v>18</v>
      </c>
      <c r="Z16" s="23" t="s">
        <v>18</v>
      </c>
    </row>
    <row r="17" spans="2:26" x14ac:dyDescent="0.25">
      <c r="B17" s="21" t="s">
        <v>96</v>
      </c>
      <c r="C17" s="21">
        <v>1</v>
      </c>
      <c r="D17" s="21" t="s">
        <v>50</v>
      </c>
      <c r="E17" s="22">
        <v>22</v>
      </c>
      <c r="F17" s="23">
        <v>43.36</v>
      </c>
      <c r="G17" s="23">
        <v>20.13</v>
      </c>
      <c r="H17" s="23" t="s">
        <v>18</v>
      </c>
      <c r="I17" s="23" t="s">
        <v>18</v>
      </c>
      <c r="J17" s="23" t="s">
        <v>18</v>
      </c>
      <c r="K17" s="23" t="s">
        <v>18</v>
      </c>
      <c r="L17" s="23" t="s">
        <v>18</v>
      </c>
      <c r="M17" s="23">
        <v>48.64</v>
      </c>
      <c r="N17" s="23">
        <v>18.27</v>
      </c>
      <c r="O17" s="23" t="s">
        <v>18</v>
      </c>
      <c r="P17" s="23" t="s">
        <v>18</v>
      </c>
      <c r="Q17" s="23" t="s">
        <v>18</v>
      </c>
      <c r="R17" s="23" t="s">
        <v>18</v>
      </c>
      <c r="S17" s="23" t="s">
        <v>18</v>
      </c>
      <c r="T17" s="23">
        <v>51.79</v>
      </c>
      <c r="U17" s="23">
        <v>17.600000000000001</v>
      </c>
      <c r="V17" s="23" t="s">
        <v>18</v>
      </c>
      <c r="W17" s="23" t="s">
        <v>18</v>
      </c>
      <c r="X17" s="23" t="s">
        <v>18</v>
      </c>
      <c r="Y17" s="23" t="s">
        <v>18</v>
      </c>
      <c r="Z17" s="23" t="s">
        <v>18</v>
      </c>
    </row>
    <row r="18" spans="2:26" x14ac:dyDescent="0.25">
      <c r="B18" s="21" t="s">
        <v>97</v>
      </c>
      <c r="C18" s="21">
        <v>1</v>
      </c>
      <c r="D18" s="21" t="s">
        <v>50</v>
      </c>
      <c r="E18" s="22">
        <v>23</v>
      </c>
      <c r="F18" s="23">
        <v>42.98</v>
      </c>
      <c r="G18" s="23">
        <v>19.72</v>
      </c>
      <c r="H18" s="23" t="s">
        <v>18</v>
      </c>
      <c r="I18" s="23" t="s">
        <v>18</v>
      </c>
      <c r="J18" s="23" t="s">
        <v>18</v>
      </c>
      <c r="K18" s="23" t="s">
        <v>18</v>
      </c>
      <c r="L18" s="23" t="s">
        <v>18</v>
      </c>
      <c r="M18" s="23">
        <v>46.5</v>
      </c>
      <c r="N18" s="23">
        <v>17.88</v>
      </c>
      <c r="O18" s="23" t="s">
        <v>18</v>
      </c>
      <c r="P18" s="23" t="s">
        <v>18</v>
      </c>
      <c r="Q18" s="23" t="s">
        <v>18</v>
      </c>
      <c r="R18" s="23" t="s">
        <v>18</v>
      </c>
      <c r="S18" s="23" t="s">
        <v>18</v>
      </c>
      <c r="T18" s="23">
        <v>48.379999999999995</v>
      </c>
      <c r="U18" s="23">
        <v>17.23</v>
      </c>
      <c r="V18" s="23" t="s">
        <v>18</v>
      </c>
      <c r="W18" s="23" t="s">
        <v>18</v>
      </c>
      <c r="X18" s="23" t="s">
        <v>18</v>
      </c>
      <c r="Y18" s="23" t="s">
        <v>18</v>
      </c>
      <c r="Z18" s="23" t="s">
        <v>18</v>
      </c>
    </row>
    <row r="19" spans="2:26" x14ac:dyDescent="0.25">
      <c r="B19" s="21" t="s">
        <v>98</v>
      </c>
      <c r="C19" s="21">
        <v>3</v>
      </c>
      <c r="D19" s="21" t="s">
        <v>50</v>
      </c>
      <c r="E19" s="22">
        <v>10</v>
      </c>
      <c r="F19" s="23">
        <v>55.339999999999996</v>
      </c>
      <c r="G19" s="23">
        <v>19.72</v>
      </c>
      <c r="H19" s="23" t="s">
        <v>18</v>
      </c>
      <c r="I19" s="23" t="s">
        <v>18</v>
      </c>
      <c r="J19" s="23" t="s">
        <v>18</v>
      </c>
      <c r="K19" s="23" t="s">
        <v>18</v>
      </c>
      <c r="L19" s="23" t="s">
        <v>18</v>
      </c>
      <c r="M19" s="23">
        <v>76.040000000000006</v>
      </c>
      <c r="N19" s="23">
        <v>18.28</v>
      </c>
      <c r="O19" s="23" t="s">
        <v>18</v>
      </c>
      <c r="P19" s="23" t="s">
        <v>18</v>
      </c>
      <c r="Q19" s="23" t="s">
        <v>18</v>
      </c>
      <c r="R19" s="23" t="s">
        <v>18</v>
      </c>
      <c r="S19" s="23" t="s">
        <v>18</v>
      </c>
      <c r="T19" s="23">
        <v>90.600000000000009</v>
      </c>
      <c r="U19" s="23">
        <v>17.760000000000002</v>
      </c>
      <c r="V19" s="23" t="s">
        <v>18</v>
      </c>
      <c r="W19" s="23" t="s">
        <v>18</v>
      </c>
      <c r="X19" s="23" t="s">
        <v>18</v>
      </c>
      <c r="Y19" s="23" t="s">
        <v>18</v>
      </c>
      <c r="Z19" s="23" t="s">
        <v>18</v>
      </c>
    </row>
    <row r="20" spans="2:26" x14ac:dyDescent="0.25">
      <c r="B20" s="21" t="s">
        <v>99</v>
      </c>
      <c r="C20" s="21">
        <v>3</v>
      </c>
      <c r="D20" s="21" t="s">
        <v>50</v>
      </c>
      <c r="E20" s="22">
        <v>11</v>
      </c>
      <c r="F20" s="23">
        <v>39.92</v>
      </c>
      <c r="G20" s="23">
        <v>19.11</v>
      </c>
      <c r="H20" s="23" t="s">
        <v>18</v>
      </c>
      <c r="I20" s="23" t="s">
        <v>18</v>
      </c>
      <c r="J20" s="23" t="s">
        <v>18</v>
      </c>
      <c r="K20" s="23" t="s">
        <v>18</v>
      </c>
      <c r="L20" s="23" t="s">
        <v>18</v>
      </c>
      <c r="M20" s="23">
        <v>39.94</v>
      </c>
      <c r="N20" s="23">
        <v>17.46</v>
      </c>
      <c r="O20" s="23" t="s">
        <v>18</v>
      </c>
      <c r="P20" s="23" t="s">
        <v>18</v>
      </c>
      <c r="Q20" s="23" t="s">
        <v>18</v>
      </c>
      <c r="R20" s="23" t="s">
        <v>18</v>
      </c>
      <c r="S20" s="23" t="s">
        <v>18</v>
      </c>
      <c r="T20" s="23">
        <v>40.01</v>
      </c>
      <c r="U20" s="23">
        <v>16.899999999999999</v>
      </c>
      <c r="V20" s="23" t="s">
        <v>18</v>
      </c>
      <c r="W20" s="23" t="s">
        <v>18</v>
      </c>
      <c r="X20" s="23" t="s">
        <v>18</v>
      </c>
      <c r="Y20" s="23" t="s">
        <v>18</v>
      </c>
      <c r="Z20" s="23" t="s">
        <v>18</v>
      </c>
    </row>
    <row r="21" spans="2:26" x14ac:dyDescent="0.25">
      <c r="B21" s="21" t="s">
        <v>100</v>
      </c>
      <c r="C21" s="21">
        <v>3</v>
      </c>
      <c r="D21" s="21" t="s">
        <v>50</v>
      </c>
      <c r="E21" s="22">
        <v>12</v>
      </c>
      <c r="F21" s="23">
        <v>34.6</v>
      </c>
      <c r="G21" s="23">
        <v>19.18</v>
      </c>
      <c r="H21" s="23" t="s">
        <v>18</v>
      </c>
      <c r="I21" s="23" t="s">
        <v>18</v>
      </c>
      <c r="J21" s="23" t="s">
        <v>18</v>
      </c>
      <c r="K21" s="23" t="s">
        <v>18</v>
      </c>
      <c r="L21" s="23" t="s">
        <v>18</v>
      </c>
      <c r="M21" s="23">
        <v>41.769999999999996</v>
      </c>
      <c r="N21" s="23">
        <v>17.88</v>
      </c>
      <c r="O21" s="23" t="s">
        <v>18</v>
      </c>
      <c r="P21" s="23" t="s">
        <v>18</v>
      </c>
      <c r="Q21" s="23" t="s">
        <v>18</v>
      </c>
      <c r="R21" s="23" t="s">
        <v>18</v>
      </c>
      <c r="S21" s="23" t="s">
        <v>18</v>
      </c>
      <c r="T21" s="23">
        <v>53.53</v>
      </c>
      <c r="U21" s="23">
        <v>17.46</v>
      </c>
      <c r="V21" s="23" t="s">
        <v>18</v>
      </c>
      <c r="W21" s="23" t="s">
        <v>18</v>
      </c>
      <c r="X21" s="23" t="s">
        <v>18</v>
      </c>
      <c r="Y21" s="23" t="s">
        <v>18</v>
      </c>
      <c r="Z21" s="23" t="s">
        <v>18</v>
      </c>
    </row>
    <row r="22" spans="2:26" x14ac:dyDescent="0.25">
      <c r="B22" s="21" t="s">
        <v>101</v>
      </c>
      <c r="C22" s="21">
        <v>3</v>
      </c>
      <c r="D22" s="21" t="s">
        <v>50</v>
      </c>
      <c r="E22" s="22">
        <v>13</v>
      </c>
      <c r="F22" s="23">
        <v>104.95</v>
      </c>
      <c r="G22" s="23">
        <v>19.87</v>
      </c>
      <c r="H22" s="23" t="s">
        <v>18</v>
      </c>
      <c r="I22" s="23" t="s">
        <v>18</v>
      </c>
      <c r="J22" s="23" t="s">
        <v>18</v>
      </c>
      <c r="K22" s="23" t="s">
        <v>18</v>
      </c>
      <c r="L22" s="23" t="s">
        <v>18</v>
      </c>
      <c r="M22" s="23">
        <v>179.13</v>
      </c>
      <c r="N22" s="23">
        <v>18.25</v>
      </c>
      <c r="O22" s="23" t="s">
        <v>18</v>
      </c>
      <c r="P22" s="23" t="s">
        <v>18</v>
      </c>
      <c r="Q22" s="23" t="s">
        <v>18</v>
      </c>
      <c r="R22" s="23" t="s">
        <v>18</v>
      </c>
      <c r="S22" s="23" t="s">
        <v>18</v>
      </c>
      <c r="T22" s="23">
        <v>223.68</v>
      </c>
      <c r="U22" s="23">
        <v>17.77</v>
      </c>
      <c r="V22" s="23" t="s">
        <v>18</v>
      </c>
      <c r="W22" s="23" t="s">
        <v>18</v>
      </c>
      <c r="X22" s="23" t="s">
        <v>18</v>
      </c>
      <c r="Y22" s="23" t="s">
        <v>18</v>
      </c>
      <c r="Z22" s="23" t="s">
        <v>18</v>
      </c>
    </row>
    <row r="23" spans="2:26" x14ac:dyDescent="0.25">
      <c r="B23" s="21" t="s">
        <v>102</v>
      </c>
      <c r="C23" s="21">
        <v>3</v>
      </c>
      <c r="D23" s="21" t="s">
        <v>50</v>
      </c>
      <c r="E23" s="22">
        <v>14</v>
      </c>
      <c r="F23" s="23">
        <v>117.05000000000001</v>
      </c>
      <c r="G23" s="23">
        <v>19.62</v>
      </c>
      <c r="H23" s="23" t="s">
        <v>18</v>
      </c>
      <c r="I23" s="23" t="s">
        <v>18</v>
      </c>
      <c r="J23" s="23" t="s">
        <v>18</v>
      </c>
      <c r="K23" s="23" t="s">
        <v>18</v>
      </c>
      <c r="L23" s="23" t="s">
        <v>18</v>
      </c>
      <c r="M23" s="23">
        <v>184.3</v>
      </c>
      <c r="N23" s="23">
        <v>17.88</v>
      </c>
      <c r="O23" s="23" t="s">
        <v>18</v>
      </c>
      <c r="P23" s="23" t="s">
        <v>18</v>
      </c>
      <c r="Q23" s="23" t="s">
        <v>18</v>
      </c>
      <c r="R23" s="23" t="s">
        <v>18</v>
      </c>
      <c r="S23" s="23" t="s">
        <v>18</v>
      </c>
      <c r="T23" s="23">
        <v>220.58</v>
      </c>
      <c r="U23" s="23">
        <v>17.28</v>
      </c>
      <c r="V23" s="23" t="s">
        <v>18</v>
      </c>
      <c r="W23" s="23" t="s">
        <v>18</v>
      </c>
      <c r="X23" s="23" t="s">
        <v>18</v>
      </c>
      <c r="Y23" s="23" t="s">
        <v>18</v>
      </c>
      <c r="Z23" s="23" t="s">
        <v>18</v>
      </c>
    </row>
    <row r="24" spans="2:26" x14ac:dyDescent="0.25">
      <c r="B24" s="21" t="s">
        <v>103</v>
      </c>
      <c r="C24" s="21">
        <v>3</v>
      </c>
      <c r="D24" s="21" t="s">
        <v>50</v>
      </c>
      <c r="E24" s="22">
        <v>15</v>
      </c>
      <c r="F24" s="23">
        <v>125.99000000000001</v>
      </c>
      <c r="G24" s="23">
        <v>19.14</v>
      </c>
      <c r="H24" s="23" t="s">
        <v>18</v>
      </c>
      <c r="I24" s="23" t="s">
        <v>18</v>
      </c>
      <c r="J24" s="23" t="s">
        <v>18</v>
      </c>
      <c r="K24" s="23" t="s">
        <v>18</v>
      </c>
      <c r="L24" s="23" t="s">
        <v>18</v>
      </c>
      <c r="M24" s="23">
        <v>205.28</v>
      </c>
      <c r="N24" s="23">
        <v>17.48</v>
      </c>
      <c r="O24" s="23" t="s">
        <v>18</v>
      </c>
      <c r="P24" s="23" t="s">
        <v>18</v>
      </c>
      <c r="Q24" s="23" t="s">
        <v>18</v>
      </c>
      <c r="R24" s="23" t="s">
        <v>18</v>
      </c>
      <c r="S24" s="23" t="s">
        <v>18</v>
      </c>
      <c r="T24" s="23">
        <v>246.37</v>
      </c>
      <c r="U24" s="23">
        <v>16.940000000000001</v>
      </c>
      <c r="V24" s="23" t="s">
        <v>18</v>
      </c>
      <c r="W24" s="23" t="s">
        <v>18</v>
      </c>
      <c r="X24" s="23" t="s">
        <v>18</v>
      </c>
      <c r="Y24" s="23" t="s">
        <v>18</v>
      </c>
      <c r="Z24" s="23" t="s">
        <v>18</v>
      </c>
    </row>
    <row r="25" spans="2:26" x14ac:dyDescent="0.25">
      <c r="B25" s="21" t="s">
        <v>104</v>
      </c>
      <c r="C25" s="21">
        <v>3</v>
      </c>
      <c r="D25" s="21" t="s">
        <v>50</v>
      </c>
      <c r="E25" s="22">
        <v>16</v>
      </c>
      <c r="F25" s="23">
        <v>81.87</v>
      </c>
      <c r="G25" s="23">
        <v>19.64</v>
      </c>
      <c r="H25" s="23" t="s">
        <v>18</v>
      </c>
      <c r="I25" s="23" t="s">
        <v>18</v>
      </c>
      <c r="J25" s="23" t="s">
        <v>18</v>
      </c>
      <c r="K25" s="23" t="s">
        <v>18</v>
      </c>
      <c r="L25" s="23" t="s">
        <v>18</v>
      </c>
      <c r="M25" s="23">
        <v>126.48</v>
      </c>
      <c r="N25" s="23">
        <v>18.13</v>
      </c>
      <c r="O25" s="23" t="s">
        <v>18</v>
      </c>
      <c r="P25" s="23" t="s">
        <v>18</v>
      </c>
      <c r="Q25" s="23" t="s">
        <v>18</v>
      </c>
      <c r="R25" s="23" t="s">
        <v>18</v>
      </c>
      <c r="S25" s="23" t="s">
        <v>18</v>
      </c>
      <c r="T25" s="23">
        <v>154.71</v>
      </c>
      <c r="U25" s="23">
        <v>17.600000000000001</v>
      </c>
      <c r="V25" s="23" t="s">
        <v>18</v>
      </c>
      <c r="W25" s="23" t="s">
        <v>18</v>
      </c>
      <c r="X25" s="23" t="s">
        <v>18</v>
      </c>
      <c r="Y25" s="23" t="s">
        <v>18</v>
      </c>
      <c r="Z25" s="23" t="s">
        <v>18</v>
      </c>
    </row>
    <row r="26" spans="2:26" x14ac:dyDescent="0.25">
      <c r="B26" s="21" t="s">
        <v>105</v>
      </c>
      <c r="C26" s="21">
        <v>3</v>
      </c>
      <c r="D26" s="21" t="s">
        <v>50</v>
      </c>
      <c r="E26" s="22">
        <v>17</v>
      </c>
      <c r="F26" s="23">
        <v>97.910000000000011</v>
      </c>
      <c r="G26" s="23">
        <v>19.940000000000001</v>
      </c>
      <c r="H26" s="23" t="s">
        <v>18</v>
      </c>
      <c r="I26" s="23" t="s">
        <v>18</v>
      </c>
      <c r="J26" s="23" t="s">
        <v>18</v>
      </c>
      <c r="K26" s="23" t="s">
        <v>18</v>
      </c>
      <c r="L26" s="23" t="s">
        <v>18</v>
      </c>
      <c r="M26" s="23">
        <v>151.47</v>
      </c>
      <c r="N26" s="23">
        <v>18.36</v>
      </c>
      <c r="O26" s="23" t="s">
        <v>18</v>
      </c>
      <c r="P26" s="23" t="s">
        <v>18</v>
      </c>
      <c r="Q26" s="23" t="s">
        <v>18</v>
      </c>
      <c r="R26" s="23" t="s">
        <v>18</v>
      </c>
      <c r="S26" s="23" t="s">
        <v>18</v>
      </c>
      <c r="T26" s="23">
        <v>196.86</v>
      </c>
      <c r="U26" s="23">
        <v>17.93</v>
      </c>
      <c r="V26" s="23" t="s">
        <v>18</v>
      </c>
      <c r="W26" s="23" t="s">
        <v>18</v>
      </c>
      <c r="X26" s="23" t="s">
        <v>18</v>
      </c>
      <c r="Y26" s="23" t="s">
        <v>18</v>
      </c>
      <c r="Z26" s="23" t="s">
        <v>18</v>
      </c>
    </row>
    <row r="27" spans="2:26" x14ac:dyDescent="0.25">
      <c r="B27" s="21" t="s">
        <v>106</v>
      </c>
      <c r="C27" s="21">
        <v>3</v>
      </c>
      <c r="D27" s="21" t="s">
        <v>50</v>
      </c>
      <c r="E27" s="22">
        <v>18</v>
      </c>
      <c r="F27" s="23">
        <v>116.72</v>
      </c>
      <c r="G27" s="23">
        <v>18.399999999999999</v>
      </c>
      <c r="H27" s="23" t="s">
        <v>18</v>
      </c>
      <c r="I27" s="23" t="s">
        <v>18</v>
      </c>
      <c r="J27" s="23" t="s">
        <v>18</v>
      </c>
      <c r="K27" s="23" t="s">
        <v>18</v>
      </c>
      <c r="L27" s="23" t="s">
        <v>18</v>
      </c>
      <c r="M27" s="23">
        <v>187.45000000000002</v>
      </c>
      <c r="N27" s="23">
        <v>16.89</v>
      </c>
      <c r="O27" s="23" t="s">
        <v>18</v>
      </c>
      <c r="P27" s="23" t="s">
        <v>18</v>
      </c>
      <c r="Q27" s="23" t="s">
        <v>18</v>
      </c>
      <c r="R27" s="23" t="s">
        <v>18</v>
      </c>
      <c r="S27" s="23" t="s">
        <v>18</v>
      </c>
      <c r="T27" s="23">
        <v>221.1</v>
      </c>
      <c r="U27" s="23">
        <v>16.48</v>
      </c>
      <c r="V27" s="23" t="s">
        <v>18</v>
      </c>
      <c r="W27" s="23" t="s">
        <v>18</v>
      </c>
      <c r="X27" s="23" t="s">
        <v>18</v>
      </c>
      <c r="Y27" s="23" t="s">
        <v>18</v>
      </c>
      <c r="Z27" s="23" t="s">
        <v>18</v>
      </c>
    </row>
    <row r="28" spans="2:26" x14ac:dyDescent="0.25">
      <c r="B28" s="21" t="s">
        <v>107</v>
      </c>
      <c r="C28" s="21">
        <v>3</v>
      </c>
      <c r="D28" s="21" t="s">
        <v>50</v>
      </c>
      <c r="E28" s="22">
        <v>19</v>
      </c>
      <c r="F28" s="23">
        <v>79.150000000000006</v>
      </c>
      <c r="G28" s="23">
        <v>19.829999999999998</v>
      </c>
      <c r="H28" s="23" t="s">
        <v>18</v>
      </c>
      <c r="I28" s="23" t="s">
        <v>18</v>
      </c>
      <c r="J28" s="23" t="s">
        <v>18</v>
      </c>
      <c r="K28" s="23" t="s">
        <v>18</v>
      </c>
      <c r="L28" s="23" t="s">
        <v>18</v>
      </c>
      <c r="M28" s="23">
        <v>115.74000000000001</v>
      </c>
      <c r="N28" s="23">
        <v>18.23</v>
      </c>
      <c r="O28" s="23" t="s">
        <v>18</v>
      </c>
      <c r="P28" s="23" t="s">
        <v>18</v>
      </c>
      <c r="Q28" s="23" t="s">
        <v>18</v>
      </c>
      <c r="R28" s="23" t="s">
        <v>18</v>
      </c>
      <c r="S28" s="23" t="s">
        <v>18</v>
      </c>
      <c r="T28" s="23">
        <v>135.71</v>
      </c>
      <c r="U28" s="23">
        <v>17.649999999999999</v>
      </c>
      <c r="V28" s="23" t="s">
        <v>18</v>
      </c>
      <c r="W28" s="23" t="s">
        <v>18</v>
      </c>
      <c r="X28" s="23" t="s">
        <v>18</v>
      </c>
      <c r="Y28" s="23" t="s">
        <v>18</v>
      </c>
      <c r="Z28" s="23" t="s">
        <v>18</v>
      </c>
    </row>
    <row r="29" spans="2:26" x14ac:dyDescent="0.25">
      <c r="B29" s="21" t="s">
        <v>108</v>
      </c>
      <c r="C29" s="21">
        <v>3</v>
      </c>
      <c r="D29" s="21" t="s">
        <v>50</v>
      </c>
      <c r="E29" s="22">
        <v>20</v>
      </c>
      <c r="F29" s="23">
        <v>89.56</v>
      </c>
      <c r="G29" s="23">
        <v>19.43</v>
      </c>
      <c r="H29" s="23" t="s">
        <v>18</v>
      </c>
      <c r="I29" s="23" t="s">
        <v>18</v>
      </c>
      <c r="J29" s="23" t="s">
        <v>18</v>
      </c>
      <c r="K29" s="23" t="s">
        <v>18</v>
      </c>
      <c r="L29" s="23" t="s">
        <v>18</v>
      </c>
      <c r="M29" s="23">
        <v>138.25</v>
      </c>
      <c r="N29" s="23">
        <v>17.89</v>
      </c>
      <c r="O29" s="23" t="s">
        <v>18</v>
      </c>
      <c r="P29" s="23" t="s">
        <v>18</v>
      </c>
      <c r="Q29" s="23" t="s">
        <v>18</v>
      </c>
      <c r="R29" s="23" t="s">
        <v>18</v>
      </c>
      <c r="S29" s="23" t="s">
        <v>18</v>
      </c>
      <c r="T29" s="23">
        <v>166.74</v>
      </c>
      <c r="U29" s="23">
        <v>17.34</v>
      </c>
      <c r="V29" s="23" t="s">
        <v>18</v>
      </c>
      <c r="W29" s="23" t="s">
        <v>18</v>
      </c>
      <c r="X29" s="23" t="s">
        <v>18</v>
      </c>
      <c r="Y29" s="23" t="s">
        <v>18</v>
      </c>
      <c r="Z29" s="23" t="s">
        <v>18</v>
      </c>
    </row>
    <row r="30" spans="2:26" x14ac:dyDescent="0.25">
      <c r="B30" s="21" t="s">
        <v>109</v>
      </c>
      <c r="C30" s="21">
        <v>3</v>
      </c>
      <c r="D30" s="21" t="s">
        <v>50</v>
      </c>
      <c r="E30" s="22">
        <v>21</v>
      </c>
      <c r="F30" s="23">
        <v>125.57000000000001</v>
      </c>
      <c r="G30" s="23">
        <v>18.57</v>
      </c>
      <c r="H30" s="23" t="s">
        <v>18</v>
      </c>
      <c r="I30" s="23" t="s">
        <v>18</v>
      </c>
      <c r="J30" s="23" t="s">
        <v>18</v>
      </c>
      <c r="K30" s="23" t="s">
        <v>18</v>
      </c>
      <c r="L30" s="23" t="s">
        <v>18</v>
      </c>
      <c r="M30" s="23">
        <v>209.67000000000002</v>
      </c>
      <c r="N30" s="23">
        <v>16.940000000000001</v>
      </c>
      <c r="O30" s="23" t="s">
        <v>18</v>
      </c>
      <c r="P30" s="23" t="s">
        <v>18</v>
      </c>
      <c r="Q30" s="23" t="s">
        <v>18</v>
      </c>
      <c r="R30" s="23" t="s">
        <v>18</v>
      </c>
      <c r="S30" s="23" t="s">
        <v>18</v>
      </c>
      <c r="T30" s="23">
        <v>262</v>
      </c>
      <c r="U30" s="23">
        <v>16.43</v>
      </c>
      <c r="V30" s="23" t="s">
        <v>18</v>
      </c>
      <c r="W30" s="23" t="s">
        <v>18</v>
      </c>
      <c r="X30" s="23" t="s">
        <v>18</v>
      </c>
      <c r="Y30" s="23" t="s">
        <v>18</v>
      </c>
      <c r="Z30" s="23" t="s">
        <v>18</v>
      </c>
    </row>
    <row r="31" spans="2:26" x14ac:dyDescent="0.25">
      <c r="B31" s="21" t="s">
        <v>110</v>
      </c>
      <c r="C31" s="21">
        <v>3</v>
      </c>
      <c r="D31" s="21" t="s">
        <v>50</v>
      </c>
      <c r="E31" s="22">
        <v>22</v>
      </c>
      <c r="F31" s="23">
        <v>136.12</v>
      </c>
      <c r="G31" s="23">
        <v>19.02</v>
      </c>
      <c r="H31" s="23" t="s">
        <v>18</v>
      </c>
      <c r="I31" s="23" t="s">
        <v>18</v>
      </c>
      <c r="J31" s="23" t="s">
        <v>18</v>
      </c>
      <c r="K31" s="23" t="s">
        <v>18</v>
      </c>
      <c r="L31" s="23" t="s">
        <v>18</v>
      </c>
      <c r="M31" s="23">
        <v>228.31</v>
      </c>
      <c r="N31" s="23">
        <v>17.28</v>
      </c>
      <c r="O31" s="23" t="s">
        <v>18</v>
      </c>
      <c r="P31" s="23" t="s">
        <v>18</v>
      </c>
      <c r="Q31" s="23" t="s">
        <v>18</v>
      </c>
      <c r="R31" s="23" t="s">
        <v>18</v>
      </c>
      <c r="S31" s="23" t="s">
        <v>18</v>
      </c>
      <c r="T31" s="23">
        <v>282.82</v>
      </c>
      <c r="U31" s="23">
        <v>16.7</v>
      </c>
      <c r="V31" s="23" t="s">
        <v>18</v>
      </c>
      <c r="W31" s="23" t="s">
        <v>18</v>
      </c>
      <c r="X31" s="23" t="s">
        <v>18</v>
      </c>
      <c r="Y31" s="23" t="s">
        <v>18</v>
      </c>
      <c r="Z31" s="23" t="s">
        <v>18</v>
      </c>
    </row>
    <row r="32" spans="2:26" x14ac:dyDescent="0.25">
      <c r="B32" s="21" t="s">
        <v>111</v>
      </c>
      <c r="C32" s="21">
        <v>3</v>
      </c>
      <c r="D32" s="21" t="s">
        <v>50</v>
      </c>
      <c r="E32" s="22">
        <v>23</v>
      </c>
      <c r="F32" s="23">
        <v>114.55000000000001</v>
      </c>
      <c r="G32" s="23">
        <v>19.23</v>
      </c>
      <c r="H32" s="23" t="s">
        <v>18</v>
      </c>
      <c r="I32" s="23" t="s">
        <v>18</v>
      </c>
      <c r="J32" s="23" t="s">
        <v>18</v>
      </c>
      <c r="K32" s="23" t="s">
        <v>18</v>
      </c>
      <c r="L32" s="23" t="s">
        <v>18</v>
      </c>
      <c r="M32" s="23">
        <v>181.53</v>
      </c>
      <c r="N32" s="23">
        <v>17.54</v>
      </c>
      <c r="O32" s="23" t="s">
        <v>18</v>
      </c>
      <c r="P32" s="23" t="s">
        <v>18</v>
      </c>
      <c r="Q32" s="23" t="s">
        <v>18</v>
      </c>
      <c r="R32" s="23" t="s">
        <v>18</v>
      </c>
      <c r="S32" s="23" t="s">
        <v>18</v>
      </c>
      <c r="T32" s="23">
        <v>216.62</v>
      </c>
      <c r="U32" s="23">
        <v>16.96</v>
      </c>
      <c r="V32" s="23" t="s">
        <v>18</v>
      </c>
      <c r="W32" s="23" t="s">
        <v>18</v>
      </c>
      <c r="X32" s="23" t="s">
        <v>18</v>
      </c>
      <c r="Y32" s="23" t="s">
        <v>18</v>
      </c>
      <c r="Z32" s="23" t="s">
        <v>18</v>
      </c>
    </row>
    <row r="33" spans="2:26" x14ac:dyDescent="0.25">
      <c r="B33" s="21" t="s">
        <v>112</v>
      </c>
      <c r="C33" s="21">
        <v>2</v>
      </c>
      <c r="D33" s="21" t="s">
        <v>51</v>
      </c>
      <c r="E33" s="22">
        <v>10</v>
      </c>
      <c r="F33" s="23">
        <v>37.590000000000003</v>
      </c>
      <c r="G33" s="23" t="s">
        <v>18</v>
      </c>
      <c r="H33" s="23">
        <v>20.943774469107421</v>
      </c>
      <c r="I33" s="23">
        <v>15.782842567503872</v>
      </c>
      <c r="J33" s="23" t="s">
        <v>18</v>
      </c>
      <c r="K33" s="23" t="s">
        <v>18</v>
      </c>
      <c r="L33" s="23" t="s">
        <v>18</v>
      </c>
      <c r="M33" s="23">
        <v>38.82</v>
      </c>
      <c r="N33" s="23" t="s">
        <v>18</v>
      </c>
      <c r="O33" s="23">
        <v>19.403774469107418</v>
      </c>
      <c r="P33" s="23">
        <v>14.475293629289032</v>
      </c>
      <c r="Q33" s="23" t="s">
        <v>18</v>
      </c>
      <c r="R33" s="23" t="s">
        <v>18</v>
      </c>
      <c r="S33" s="23" t="s">
        <v>18</v>
      </c>
      <c r="T33" s="23">
        <v>39.69</v>
      </c>
      <c r="U33" s="23" t="s">
        <v>18</v>
      </c>
      <c r="V33" s="23">
        <v>18.843774469107419</v>
      </c>
      <c r="W33" s="23">
        <v>14.091519160181612</v>
      </c>
      <c r="X33" s="23" t="s">
        <v>18</v>
      </c>
      <c r="Y33" s="23" t="s">
        <v>18</v>
      </c>
      <c r="Z33" s="23" t="s">
        <v>18</v>
      </c>
    </row>
    <row r="34" spans="2:26" x14ac:dyDescent="0.25">
      <c r="B34" s="21" t="s">
        <v>113</v>
      </c>
      <c r="C34" s="21">
        <v>2</v>
      </c>
      <c r="D34" s="21" t="s">
        <v>51</v>
      </c>
      <c r="E34" s="22">
        <v>11</v>
      </c>
      <c r="F34" s="23">
        <v>39.93</v>
      </c>
      <c r="G34" s="23" t="s">
        <v>18</v>
      </c>
      <c r="H34" s="23">
        <v>20.03630578652135</v>
      </c>
      <c r="I34" s="23">
        <v>16.043057865213537</v>
      </c>
      <c r="J34" s="23" t="s">
        <v>18</v>
      </c>
      <c r="K34" s="23" t="s">
        <v>18</v>
      </c>
      <c r="L34" s="23" t="s">
        <v>18</v>
      </c>
      <c r="M34" s="23">
        <v>43.329999999999991</v>
      </c>
      <c r="N34" s="23" t="s">
        <v>18</v>
      </c>
      <c r="O34" s="23">
        <v>18.262611573042708</v>
      </c>
      <c r="P34" s="23">
        <v>14.51044629217083</v>
      </c>
      <c r="Q34" s="23" t="s">
        <v>18</v>
      </c>
      <c r="R34" s="23" t="s">
        <v>18</v>
      </c>
      <c r="S34" s="23" t="s">
        <v>18</v>
      </c>
      <c r="T34" s="23">
        <v>45.17</v>
      </c>
      <c r="U34" s="23" t="s">
        <v>18</v>
      </c>
      <c r="V34" s="23">
        <v>17.632611573042709</v>
      </c>
      <c r="W34" s="23">
        <v>14.064140505649474</v>
      </c>
      <c r="X34" s="23" t="s">
        <v>18</v>
      </c>
      <c r="Y34" s="23" t="s">
        <v>18</v>
      </c>
      <c r="Z34" s="23" t="s">
        <v>18</v>
      </c>
    </row>
    <row r="35" spans="2:26" x14ac:dyDescent="0.25">
      <c r="B35" s="21" t="s">
        <v>114</v>
      </c>
      <c r="C35" s="21">
        <v>2</v>
      </c>
      <c r="D35" s="21" t="s">
        <v>51</v>
      </c>
      <c r="E35" s="22">
        <v>12</v>
      </c>
      <c r="F35" s="23">
        <v>34.999999999999993</v>
      </c>
      <c r="G35" s="23" t="s">
        <v>18</v>
      </c>
      <c r="H35" s="23">
        <v>21.075213839987821</v>
      </c>
      <c r="I35" s="23">
        <v>15.387887135778669</v>
      </c>
      <c r="J35" s="23" t="s">
        <v>18</v>
      </c>
      <c r="K35" s="23" t="s">
        <v>18</v>
      </c>
      <c r="L35" s="23" t="s">
        <v>18</v>
      </c>
      <c r="M35" s="23">
        <v>34.640000000000008</v>
      </c>
      <c r="N35" s="23" t="s">
        <v>18</v>
      </c>
      <c r="O35" s="23">
        <v>19.732004295401889</v>
      </c>
      <c r="P35" s="23">
        <v>14.217868364534185</v>
      </c>
      <c r="Q35" s="23" t="s">
        <v>18</v>
      </c>
      <c r="R35" s="23" t="s">
        <v>18</v>
      </c>
      <c r="S35" s="23" t="s">
        <v>18</v>
      </c>
      <c r="T35" s="23">
        <v>34.979999999999997</v>
      </c>
      <c r="U35" s="23" t="s">
        <v>18</v>
      </c>
      <c r="V35" s="23">
        <v>19.28200429540189</v>
      </c>
      <c r="W35" s="23">
        <v>13.909463751204912</v>
      </c>
      <c r="X35" s="23" t="s">
        <v>18</v>
      </c>
      <c r="Y35" s="23" t="s">
        <v>18</v>
      </c>
      <c r="Z35" s="23" t="s">
        <v>18</v>
      </c>
    </row>
    <row r="36" spans="2:26" x14ac:dyDescent="0.25">
      <c r="B36" s="21" t="s">
        <v>115</v>
      </c>
      <c r="C36" s="21">
        <v>2</v>
      </c>
      <c r="D36" s="21" t="s">
        <v>51</v>
      </c>
      <c r="E36" s="22">
        <v>13</v>
      </c>
      <c r="F36" s="23">
        <v>40.659999999999997</v>
      </c>
      <c r="G36" s="23" t="s">
        <v>18</v>
      </c>
      <c r="H36" s="23">
        <v>20.457093923157942</v>
      </c>
      <c r="I36" s="23">
        <v>15.861281769473829</v>
      </c>
      <c r="J36" s="23" t="s">
        <v>18</v>
      </c>
      <c r="K36" s="23" t="s">
        <v>18</v>
      </c>
      <c r="L36" s="23" t="s">
        <v>18</v>
      </c>
      <c r="M36" s="23">
        <v>45.6</v>
      </c>
      <c r="N36" s="23" t="s">
        <v>18</v>
      </c>
      <c r="O36" s="23">
        <v>18.737093923157939</v>
      </c>
      <c r="P36" s="23">
        <v>14.222250461754514</v>
      </c>
      <c r="Q36" s="23" t="s">
        <v>18</v>
      </c>
      <c r="R36" s="23" t="s">
        <v>18</v>
      </c>
      <c r="S36" s="23" t="s">
        <v>18</v>
      </c>
      <c r="T36" s="23">
        <v>48.41</v>
      </c>
      <c r="U36" s="23" t="s">
        <v>18</v>
      </c>
      <c r="V36" s="23">
        <v>18.19709392315794</v>
      </c>
      <c r="W36" s="23">
        <v>13.7832191540352</v>
      </c>
      <c r="X36" s="23" t="s">
        <v>18</v>
      </c>
      <c r="Y36" s="23" t="s">
        <v>18</v>
      </c>
      <c r="Z36" s="23" t="s">
        <v>18</v>
      </c>
    </row>
    <row r="37" spans="2:26" x14ac:dyDescent="0.25">
      <c r="B37" s="21" t="s">
        <v>116</v>
      </c>
      <c r="C37" s="21">
        <v>2</v>
      </c>
      <c r="D37" s="21" t="s">
        <v>51</v>
      </c>
      <c r="E37" s="22">
        <v>14</v>
      </c>
      <c r="F37" s="23">
        <v>41.86</v>
      </c>
      <c r="G37" s="23" t="s">
        <v>18</v>
      </c>
      <c r="H37" s="23">
        <v>20.21</v>
      </c>
      <c r="I37" s="23">
        <v>16.43116892721774</v>
      </c>
      <c r="J37" s="23" t="s">
        <v>18</v>
      </c>
      <c r="K37" s="23" t="s">
        <v>18</v>
      </c>
      <c r="L37" s="23" t="s">
        <v>18</v>
      </c>
      <c r="M37" s="23">
        <v>45.78</v>
      </c>
      <c r="N37" s="23" t="s">
        <v>18</v>
      </c>
      <c r="O37" s="23">
        <v>18.34790765857975</v>
      </c>
      <c r="P37" s="23">
        <v>14.783261268637993</v>
      </c>
      <c r="Q37" s="23" t="s">
        <v>18</v>
      </c>
      <c r="R37" s="23" t="s">
        <v>18</v>
      </c>
      <c r="S37" s="23" t="s">
        <v>18</v>
      </c>
      <c r="T37" s="23">
        <v>47.92</v>
      </c>
      <c r="U37" s="23" t="s">
        <v>18</v>
      </c>
      <c r="V37" s="23">
        <v>17.68790765857975</v>
      </c>
      <c r="W37" s="23">
        <v>14.305353610058242</v>
      </c>
      <c r="X37" s="23" t="s">
        <v>18</v>
      </c>
      <c r="Y37" s="23" t="s">
        <v>18</v>
      </c>
      <c r="Z37" s="23" t="s">
        <v>18</v>
      </c>
    </row>
    <row r="38" spans="2:26" x14ac:dyDescent="0.25">
      <c r="B38" s="21" t="s">
        <v>117</v>
      </c>
      <c r="C38" s="21">
        <v>2</v>
      </c>
      <c r="D38" s="21" t="s">
        <v>51</v>
      </c>
      <c r="E38" s="22">
        <v>15</v>
      </c>
      <c r="F38" s="23">
        <v>42.93</v>
      </c>
      <c r="G38" s="23" t="s">
        <v>18</v>
      </c>
      <c r="H38" s="23">
        <v>19.920963180188984</v>
      </c>
      <c r="I38" s="23">
        <v>15.924815900944933</v>
      </c>
      <c r="J38" s="23" t="s">
        <v>18</v>
      </c>
      <c r="K38" s="23" t="s">
        <v>18</v>
      </c>
      <c r="L38" s="23" t="s">
        <v>18</v>
      </c>
      <c r="M38" s="23">
        <v>46.839999999999996</v>
      </c>
      <c r="N38" s="23" t="s">
        <v>18</v>
      </c>
      <c r="O38" s="23">
        <v>18.08048159009449</v>
      </c>
      <c r="P38" s="23">
        <v>14.323852720755948</v>
      </c>
      <c r="Q38" s="23" t="s">
        <v>18</v>
      </c>
      <c r="R38" s="23" t="s">
        <v>18</v>
      </c>
      <c r="S38" s="23" t="s">
        <v>18</v>
      </c>
      <c r="T38" s="23">
        <v>48.940000000000005</v>
      </c>
      <c r="U38" s="23" t="s">
        <v>18</v>
      </c>
      <c r="V38" s="23">
        <v>17.46096318018899</v>
      </c>
      <c r="W38" s="23">
        <v>13.913371130661453</v>
      </c>
      <c r="X38" s="23" t="s">
        <v>18</v>
      </c>
      <c r="Y38" s="23" t="s">
        <v>18</v>
      </c>
      <c r="Z38" s="23" t="s">
        <v>18</v>
      </c>
    </row>
    <row r="39" spans="2:26" x14ac:dyDescent="0.25">
      <c r="B39" s="21" t="s">
        <v>118</v>
      </c>
      <c r="C39" s="21">
        <v>2</v>
      </c>
      <c r="D39" s="21" t="s">
        <v>51</v>
      </c>
      <c r="E39" s="22">
        <v>16</v>
      </c>
      <c r="F39" s="23">
        <v>39.339999999999996</v>
      </c>
      <c r="G39" s="23" t="s">
        <v>18</v>
      </c>
      <c r="H39" s="23">
        <v>20.21756828093541</v>
      </c>
      <c r="I39" s="23">
        <v>15.913251090289487</v>
      </c>
      <c r="J39" s="23" t="s">
        <v>18</v>
      </c>
      <c r="K39" s="23" t="s">
        <v>18</v>
      </c>
      <c r="L39" s="23" t="s">
        <v>18</v>
      </c>
      <c r="M39" s="23">
        <v>41.839999999999996</v>
      </c>
      <c r="N39" s="23" t="s">
        <v>18</v>
      </c>
      <c r="O39" s="23">
        <v>18.605136561870815</v>
      </c>
      <c r="P39" s="23">
        <v>14.528114528418673</v>
      </c>
      <c r="Q39" s="23" t="s">
        <v>18</v>
      </c>
      <c r="R39" s="23" t="s">
        <v>18</v>
      </c>
      <c r="S39" s="23" t="s">
        <v>18</v>
      </c>
      <c r="T39" s="23">
        <v>43.42</v>
      </c>
      <c r="U39" s="23" t="s">
        <v>18</v>
      </c>
      <c r="V39" s="23">
        <v>18.025136561870816</v>
      </c>
      <c r="W39" s="23">
        <v>14.140546247483265</v>
      </c>
      <c r="X39" s="23" t="s">
        <v>18</v>
      </c>
      <c r="Y39" s="23" t="s">
        <v>18</v>
      </c>
      <c r="Z39" s="23" t="s">
        <v>18</v>
      </c>
    </row>
    <row r="40" spans="2:26" x14ac:dyDescent="0.25">
      <c r="B40" s="21" t="s">
        <v>119</v>
      </c>
      <c r="C40" s="21">
        <v>2</v>
      </c>
      <c r="D40" s="21" t="s">
        <v>51</v>
      </c>
      <c r="E40" s="22">
        <v>17</v>
      </c>
      <c r="F40" s="23">
        <v>43.67</v>
      </c>
      <c r="G40" s="23" t="s">
        <v>18</v>
      </c>
      <c r="H40" s="23">
        <v>19.73</v>
      </c>
      <c r="I40" s="23">
        <v>15.69</v>
      </c>
      <c r="J40" s="23" t="s">
        <v>18</v>
      </c>
      <c r="K40" s="23" t="s">
        <v>18</v>
      </c>
      <c r="L40" s="23" t="s">
        <v>18</v>
      </c>
      <c r="M40" s="23">
        <v>47.61</v>
      </c>
      <c r="N40" s="23" t="s">
        <v>18</v>
      </c>
      <c r="O40" s="23">
        <v>18.049999999999997</v>
      </c>
      <c r="P40" s="23">
        <v>14.16</v>
      </c>
      <c r="Q40" s="23" t="s">
        <v>18</v>
      </c>
      <c r="R40" s="23" t="s">
        <v>18</v>
      </c>
      <c r="S40" s="23" t="s">
        <v>18</v>
      </c>
      <c r="T40" s="23">
        <v>50.969999999999992</v>
      </c>
      <c r="U40" s="23" t="s">
        <v>18</v>
      </c>
      <c r="V40" s="23">
        <v>17.559999999999999</v>
      </c>
      <c r="W40" s="23">
        <v>13.82</v>
      </c>
      <c r="X40" s="23" t="s">
        <v>18</v>
      </c>
      <c r="Y40" s="23" t="s">
        <v>18</v>
      </c>
      <c r="Z40" s="23" t="s">
        <v>18</v>
      </c>
    </row>
    <row r="41" spans="2:26" x14ac:dyDescent="0.25">
      <c r="B41" s="21" t="s">
        <v>120</v>
      </c>
      <c r="C41" s="21">
        <v>2</v>
      </c>
      <c r="D41" s="21" t="s">
        <v>51</v>
      </c>
      <c r="E41" s="22">
        <v>18</v>
      </c>
      <c r="F41" s="23">
        <v>42.3</v>
      </c>
      <c r="G41" s="23" t="s">
        <v>18</v>
      </c>
      <c r="H41" s="23">
        <v>19.37</v>
      </c>
      <c r="I41" s="23">
        <v>15.18</v>
      </c>
      <c r="J41" s="23" t="s">
        <v>18</v>
      </c>
      <c r="K41" s="23" t="s">
        <v>18</v>
      </c>
      <c r="L41" s="23" t="s">
        <v>18</v>
      </c>
      <c r="M41" s="23">
        <v>46.8</v>
      </c>
      <c r="N41" s="23" t="s">
        <v>18</v>
      </c>
      <c r="O41" s="23">
        <v>17.700000000000003</v>
      </c>
      <c r="P41" s="23">
        <v>13.689999999999998</v>
      </c>
      <c r="Q41" s="23" t="s">
        <v>18</v>
      </c>
      <c r="R41" s="23" t="s">
        <v>18</v>
      </c>
      <c r="S41" s="23" t="s">
        <v>18</v>
      </c>
      <c r="T41" s="23">
        <v>48.839999999999996</v>
      </c>
      <c r="U41" s="23" t="s">
        <v>18</v>
      </c>
      <c r="V41" s="23">
        <v>17.2</v>
      </c>
      <c r="W41" s="23">
        <v>13.34</v>
      </c>
      <c r="X41" s="23" t="s">
        <v>18</v>
      </c>
      <c r="Y41" s="23" t="s">
        <v>18</v>
      </c>
      <c r="Z41" s="23" t="s">
        <v>18</v>
      </c>
    </row>
    <row r="42" spans="2:26" x14ac:dyDescent="0.25">
      <c r="B42" s="21" t="s">
        <v>121</v>
      </c>
      <c r="C42" s="21">
        <v>2</v>
      </c>
      <c r="D42" s="21" t="s">
        <v>51</v>
      </c>
      <c r="E42" s="22">
        <v>19</v>
      </c>
      <c r="F42" s="23">
        <v>38.899999999999991</v>
      </c>
      <c r="G42" s="23" t="s">
        <v>18</v>
      </c>
      <c r="H42" s="23">
        <v>21.473950323011156</v>
      </c>
      <c r="I42" s="23">
        <v>16.155304522156207</v>
      </c>
      <c r="J42" s="23" t="s">
        <v>18</v>
      </c>
      <c r="K42" s="23" t="s">
        <v>18</v>
      </c>
      <c r="L42" s="23" t="s">
        <v>18</v>
      </c>
      <c r="M42" s="23">
        <v>40.97999999999999</v>
      </c>
      <c r="N42" s="23" t="s">
        <v>18</v>
      </c>
      <c r="O42" s="23">
        <v>19.783950323011158</v>
      </c>
      <c r="P42" s="23">
        <v>14.681354199145048</v>
      </c>
      <c r="Q42" s="23" t="s">
        <v>18</v>
      </c>
      <c r="R42" s="23" t="s">
        <v>18</v>
      </c>
      <c r="S42" s="23" t="s">
        <v>18</v>
      </c>
      <c r="T42" s="23">
        <v>42.139999999999993</v>
      </c>
      <c r="U42" s="23" t="s">
        <v>18</v>
      </c>
      <c r="V42" s="23">
        <v>19.173950323011159</v>
      </c>
      <c r="W42" s="23">
        <v>14.243453553122732</v>
      </c>
      <c r="X42" s="23" t="s">
        <v>18</v>
      </c>
      <c r="Y42" s="23" t="s">
        <v>18</v>
      </c>
      <c r="Z42" s="23" t="s">
        <v>18</v>
      </c>
    </row>
    <row r="43" spans="2:26" x14ac:dyDescent="0.25">
      <c r="B43" s="21" t="s">
        <v>122</v>
      </c>
      <c r="C43" s="21">
        <v>2</v>
      </c>
      <c r="D43" s="21" t="s">
        <v>51</v>
      </c>
      <c r="E43" s="22">
        <v>20</v>
      </c>
      <c r="F43" s="23">
        <v>39.61</v>
      </c>
      <c r="G43" s="23" t="s">
        <v>18</v>
      </c>
      <c r="H43" s="23">
        <v>20.420000000000002</v>
      </c>
      <c r="I43" s="23">
        <v>15.935519782617645</v>
      </c>
      <c r="J43" s="23" t="s">
        <v>18</v>
      </c>
      <c r="K43" s="23" t="s">
        <v>18</v>
      </c>
      <c r="L43" s="23" t="s">
        <v>18</v>
      </c>
      <c r="M43" s="23">
        <v>42.58</v>
      </c>
      <c r="N43" s="23" t="s">
        <v>18</v>
      </c>
      <c r="O43" s="23">
        <v>18.728177158384455</v>
      </c>
      <c r="P43" s="23">
        <v>14.513696941002099</v>
      </c>
      <c r="Q43" s="23" t="s">
        <v>18</v>
      </c>
      <c r="R43" s="23" t="s">
        <v>18</v>
      </c>
      <c r="S43" s="23" t="s">
        <v>18</v>
      </c>
      <c r="T43" s="23">
        <v>44.379999999999988</v>
      </c>
      <c r="U43" s="23" t="s">
        <v>18</v>
      </c>
      <c r="V43" s="23">
        <v>18.09</v>
      </c>
      <c r="W43" s="23">
        <v>14.111874099386554</v>
      </c>
      <c r="X43" s="23" t="s">
        <v>18</v>
      </c>
      <c r="Y43" s="23" t="s">
        <v>18</v>
      </c>
      <c r="Z43" s="23" t="s">
        <v>18</v>
      </c>
    </row>
    <row r="44" spans="2:26" x14ac:dyDescent="0.25">
      <c r="B44" s="21" t="s">
        <v>123</v>
      </c>
      <c r="C44" s="21">
        <v>2</v>
      </c>
      <c r="D44" s="21" t="s">
        <v>51</v>
      </c>
      <c r="E44" s="22">
        <v>21</v>
      </c>
      <c r="F44" s="23">
        <v>41.639999999999993</v>
      </c>
      <c r="G44" s="23" t="s">
        <v>18</v>
      </c>
      <c r="H44" s="23">
        <v>19.906620314239763</v>
      </c>
      <c r="I44" s="23">
        <v>15.78979141407893</v>
      </c>
      <c r="J44" s="23" t="s">
        <v>18</v>
      </c>
      <c r="K44" s="23" t="s">
        <v>18</v>
      </c>
      <c r="L44" s="23" t="s">
        <v>18</v>
      </c>
      <c r="M44" s="23">
        <v>46.08</v>
      </c>
      <c r="N44" s="23" t="s">
        <v>18</v>
      </c>
      <c r="O44" s="23">
        <v>18.136620314239764</v>
      </c>
      <c r="P44" s="23">
        <v>14.176481256959052</v>
      </c>
      <c r="Q44" s="23" t="s">
        <v>18</v>
      </c>
      <c r="R44" s="23" t="s">
        <v>18</v>
      </c>
      <c r="S44" s="23" t="s">
        <v>18</v>
      </c>
      <c r="T44" s="23">
        <v>48.900000000000006</v>
      </c>
      <c r="U44" s="23" t="s">
        <v>18</v>
      </c>
      <c r="V44" s="23">
        <v>17.566620314239763</v>
      </c>
      <c r="W44" s="23">
        <v>13.753171099839168</v>
      </c>
      <c r="X44" s="23" t="s">
        <v>18</v>
      </c>
      <c r="Y44" s="23" t="s">
        <v>18</v>
      </c>
      <c r="Z44" s="23" t="s">
        <v>18</v>
      </c>
    </row>
    <row r="45" spans="2:26" x14ac:dyDescent="0.25">
      <c r="B45" s="21" t="s">
        <v>124</v>
      </c>
      <c r="C45" s="21">
        <v>2</v>
      </c>
      <c r="D45" s="21" t="s">
        <v>51</v>
      </c>
      <c r="E45" s="22">
        <v>22</v>
      </c>
      <c r="F45" s="23">
        <v>43.36</v>
      </c>
      <c r="G45" s="23" t="s">
        <v>18</v>
      </c>
      <c r="H45" s="23">
        <v>20.22</v>
      </c>
      <c r="I45" s="23">
        <v>16.07</v>
      </c>
      <c r="J45" s="23" t="s">
        <v>18</v>
      </c>
      <c r="K45" s="23" t="s">
        <v>18</v>
      </c>
      <c r="L45" s="23" t="s">
        <v>18</v>
      </c>
      <c r="M45" s="23">
        <v>48.64</v>
      </c>
      <c r="N45" s="23" t="s">
        <v>18</v>
      </c>
      <c r="O45" s="23">
        <v>18.37</v>
      </c>
      <c r="P45" s="23">
        <v>14.39</v>
      </c>
      <c r="Q45" s="23" t="s">
        <v>18</v>
      </c>
      <c r="R45" s="23" t="s">
        <v>18</v>
      </c>
      <c r="S45" s="23" t="s">
        <v>18</v>
      </c>
      <c r="T45" s="23">
        <v>51.79</v>
      </c>
      <c r="U45" s="23" t="s">
        <v>18</v>
      </c>
      <c r="V45" s="23">
        <v>17.73</v>
      </c>
      <c r="W45" s="23">
        <v>13.91</v>
      </c>
      <c r="X45" s="23" t="s">
        <v>18</v>
      </c>
      <c r="Y45" s="23" t="s">
        <v>18</v>
      </c>
      <c r="Z45" s="23" t="s">
        <v>18</v>
      </c>
    </row>
    <row r="46" spans="2:26" x14ac:dyDescent="0.25">
      <c r="B46" s="21" t="s">
        <v>125</v>
      </c>
      <c r="C46" s="21">
        <v>2</v>
      </c>
      <c r="D46" s="21" t="s">
        <v>51</v>
      </c>
      <c r="E46" s="22">
        <v>23</v>
      </c>
      <c r="F46" s="23">
        <v>42.98</v>
      </c>
      <c r="G46" s="23" t="s">
        <v>18</v>
      </c>
      <c r="H46" s="23">
        <v>19.87</v>
      </c>
      <c r="I46" s="23">
        <v>16.211264069264068</v>
      </c>
      <c r="J46" s="23" t="s">
        <v>18</v>
      </c>
      <c r="K46" s="23" t="s">
        <v>18</v>
      </c>
      <c r="L46" s="23" t="s">
        <v>18</v>
      </c>
      <c r="M46" s="23">
        <v>46.500000000000007</v>
      </c>
      <c r="N46" s="23" t="s">
        <v>18</v>
      </c>
      <c r="O46" s="23">
        <v>18.037387642660367</v>
      </c>
      <c r="P46" s="23">
        <v>14.60648878394333</v>
      </c>
      <c r="Q46" s="23" t="s">
        <v>18</v>
      </c>
      <c r="R46" s="23" t="s">
        <v>18</v>
      </c>
      <c r="S46" s="23" t="s">
        <v>18</v>
      </c>
      <c r="T46" s="23">
        <v>48.38</v>
      </c>
      <c r="U46" s="23" t="s">
        <v>18</v>
      </c>
      <c r="V46" s="23">
        <v>17.39738764266037</v>
      </c>
      <c r="W46" s="23">
        <v>14.166488783943329</v>
      </c>
      <c r="X46" s="23" t="s">
        <v>18</v>
      </c>
      <c r="Y46" s="23" t="s">
        <v>18</v>
      </c>
      <c r="Z46" s="23" t="s">
        <v>18</v>
      </c>
    </row>
    <row r="47" spans="2:26" x14ac:dyDescent="0.25">
      <c r="B47" s="21" t="s">
        <v>126</v>
      </c>
      <c r="C47" s="21">
        <v>3</v>
      </c>
      <c r="D47" s="21" t="s">
        <v>52</v>
      </c>
      <c r="E47" s="22">
        <v>10</v>
      </c>
      <c r="F47" s="23">
        <v>55.34</v>
      </c>
      <c r="G47" s="23" t="s">
        <v>18</v>
      </c>
      <c r="H47" s="23" t="s">
        <v>18</v>
      </c>
      <c r="I47" s="23" t="s">
        <v>18</v>
      </c>
      <c r="J47" s="23" t="s">
        <v>18</v>
      </c>
      <c r="K47" s="23">
        <v>17.246082888603663</v>
      </c>
      <c r="L47" s="23">
        <v>21.710000000000004</v>
      </c>
      <c r="M47" s="23">
        <v>76.040000000000006</v>
      </c>
      <c r="N47" s="23" t="s">
        <v>18</v>
      </c>
      <c r="O47" s="23" t="s">
        <v>18</v>
      </c>
      <c r="P47" s="23" t="s">
        <v>18</v>
      </c>
      <c r="Q47" s="23" t="s">
        <v>18</v>
      </c>
      <c r="R47" s="23">
        <v>15.815818415186113</v>
      </c>
      <c r="S47" s="23">
        <v>20.27</v>
      </c>
      <c r="T47" s="23">
        <v>90.600000000000009</v>
      </c>
      <c r="U47" s="23" t="s">
        <v>18</v>
      </c>
      <c r="V47" s="23" t="s">
        <v>18</v>
      </c>
      <c r="W47" s="23" t="s">
        <v>18</v>
      </c>
      <c r="X47" s="23" t="s">
        <v>18</v>
      </c>
      <c r="Y47" s="23">
        <v>15.305818415186113</v>
      </c>
      <c r="Z47" s="23">
        <v>19.739999999999998</v>
      </c>
    </row>
    <row r="48" spans="2:26" x14ac:dyDescent="0.25">
      <c r="B48" s="21" t="s">
        <v>127</v>
      </c>
      <c r="C48" s="21">
        <v>3</v>
      </c>
      <c r="D48" s="21" t="s">
        <v>52</v>
      </c>
      <c r="E48" s="22">
        <v>11</v>
      </c>
      <c r="F48" s="23">
        <v>39.92</v>
      </c>
      <c r="G48" s="23" t="s">
        <v>18</v>
      </c>
      <c r="H48" s="23" t="s">
        <v>18</v>
      </c>
      <c r="I48" s="23" t="s">
        <v>18</v>
      </c>
      <c r="J48" s="23" t="s">
        <v>18</v>
      </c>
      <c r="K48" s="23">
        <v>17.329999999999998</v>
      </c>
      <c r="L48" s="23">
        <v>20.53</v>
      </c>
      <c r="M48" s="23">
        <v>39.94</v>
      </c>
      <c r="N48" s="23" t="s">
        <v>18</v>
      </c>
      <c r="O48" s="23" t="s">
        <v>18</v>
      </c>
      <c r="P48" s="23" t="s">
        <v>18</v>
      </c>
      <c r="Q48" s="23" t="s">
        <v>18</v>
      </c>
      <c r="R48" s="23">
        <v>15.689999999999998</v>
      </c>
      <c r="S48" s="23">
        <v>18.88</v>
      </c>
      <c r="T48" s="23">
        <v>40.01</v>
      </c>
      <c r="U48" s="23" t="s">
        <v>18</v>
      </c>
      <c r="V48" s="23" t="s">
        <v>18</v>
      </c>
      <c r="W48" s="23" t="s">
        <v>18</v>
      </c>
      <c r="X48" s="23" t="s">
        <v>18</v>
      </c>
      <c r="Y48" s="23">
        <v>15.15</v>
      </c>
      <c r="Z48" s="23">
        <v>18.309999999999995</v>
      </c>
    </row>
    <row r="49" spans="2:26" x14ac:dyDescent="0.25">
      <c r="B49" s="21" t="s">
        <v>128</v>
      </c>
      <c r="C49" s="21">
        <v>3</v>
      </c>
      <c r="D49" s="21" t="s">
        <v>52</v>
      </c>
      <c r="E49" s="22">
        <v>12</v>
      </c>
      <c r="F49" s="23">
        <v>34.6</v>
      </c>
      <c r="G49" s="23" t="s">
        <v>18</v>
      </c>
      <c r="H49" s="23" t="s">
        <v>18</v>
      </c>
      <c r="I49" s="23" t="s">
        <v>18</v>
      </c>
      <c r="J49" s="23" t="s">
        <v>18</v>
      </c>
      <c r="K49" s="23">
        <v>16.737029402849348</v>
      </c>
      <c r="L49" s="23">
        <v>20.96</v>
      </c>
      <c r="M49" s="23">
        <v>41.769999999999989</v>
      </c>
      <c r="N49" s="23" t="s">
        <v>18</v>
      </c>
      <c r="O49" s="23" t="s">
        <v>18</v>
      </c>
      <c r="P49" s="23" t="s">
        <v>18</v>
      </c>
      <c r="Q49" s="23" t="s">
        <v>18</v>
      </c>
      <c r="R49" s="23">
        <v>15.403894109326059</v>
      </c>
      <c r="S49" s="23">
        <v>19.71</v>
      </c>
      <c r="T49" s="23">
        <v>53.529999999999994</v>
      </c>
      <c r="U49" s="23" t="s">
        <v>18</v>
      </c>
      <c r="V49" s="23" t="s">
        <v>18</v>
      </c>
      <c r="W49" s="23" t="s">
        <v>18</v>
      </c>
      <c r="X49" s="23" t="s">
        <v>18</v>
      </c>
      <c r="Y49" s="23">
        <v>14.987326462564415</v>
      </c>
      <c r="Z49" s="23">
        <v>19.27</v>
      </c>
    </row>
    <row r="50" spans="2:26" x14ac:dyDescent="0.25">
      <c r="B50" s="21" t="s">
        <v>129</v>
      </c>
      <c r="C50" s="21">
        <v>3</v>
      </c>
      <c r="D50" s="21" t="s">
        <v>52</v>
      </c>
      <c r="E50" s="22">
        <v>14</v>
      </c>
      <c r="F50" s="23">
        <v>117.05000000000001</v>
      </c>
      <c r="G50" s="23" t="s">
        <v>18</v>
      </c>
      <c r="H50" s="23" t="s">
        <v>18</v>
      </c>
      <c r="I50" s="23" t="s">
        <v>18</v>
      </c>
      <c r="J50" s="23" t="s">
        <v>18</v>
      </c>
      <c r="K50" s="23">
        <v>17.77</v>
      </c>
      <c r="L50" s="23">
        <v>21.11</v>
      </c>
      <c r="M50" s="23">
        <v>184.29999999999998</v>
      </c>
      <c r="N50" s="23" t="s">
        <v>18</v>
      </c>
      <c r="O50" s="23" t="s">
        <v>18</v>
      </c>
      <c r="P50" s="23" t="s">
        <v>18</v>
      </c>
      <c r="Q50" s="23" t="s">
        <v>18</v>
      </c>
      <c r="R50" s="23">
        <v>16.04</v>
      </c>
      <c r="S50" s="23">
        <v>19.36</v>
      </c>
      <c r="T50" s="23">
        <v>220.57999999999998</v>
      </c>
      <c r="U50" s="23" t="s">
        <v>18</v>
      </c>
      <c r="V50" s="23" t="s">
        <v>18</v>
      </c>
      <c r="W50" s="23" t="s">
        <v>18</v>
      </c>
      <c r="X50" s="23" t="s">
        <v>18</v>
      </c>
      <c r="Y50" s="23">
        <v>15.459999999999999</v>
      </c>
      <c r="Z50" s="23">
        <v>18.739999999999998</v>
      </c>
    </row>
    <row r="51" spans="2:26" x14ac:dyDescent="0.25">
      <c r="B51" s="21" t="s">
        <v>130</v>
      </c>
      <c r="C51" s="21">
        <v>3</v>
      </c>
      <c r="D51" s="21" t="s">
        <v>52</v>
      </c>
      <c r="E51" s="22">
        <v>17</v>
      </c>
      <c r="F51" s="23">
        <v>97.910000000000025</v>
      </c>
      <c r="G51" s="23" t="s">
        <v>18</v>
      </c>
      <c r="H51" s="23" t="s">
        <v>18</v>
      </c>
      <c r="I51" s="23" t="s">
        <v>18</v>
      </c>
      <c r="J51" s="23" t="s">
        <v>18</v>
      </c>
      <c r="K51" s="23">
        <v>17.940000000000001</v>
      </c>
      <c r="L51" s="23">
        <v>21.53</v>
      </c>
      <c r="M51" s="23">
        <v>151.47</v>
      </c>
      <c r="N51" s="23" t="s">
        <v>18</v>
      </c>
      <c r="O51" s="23" t="s">
        <v>18</v>
      </c>
      <c r="P51" s="23" t="s">
        <v>18</v>
      </c>
      <c r="Q51" s="23" t="s">
        <v>18</v>
      </c>
      <c r="R51" s="23">
        <v>16.329999999999998</v>
      </c>
      <c r="S51" s="23">
        <v>19.990000000000002</v>
      </c>
      <c r="T51" s="23">
        <v>196.86000000000004</v>
      </c>
      <c r="U51" s="23" t="s">
        <v>18</v>
      </c>
      <c r="V51" s="23" t="s">
        <v>18</v>
      </c>
      <c r="W51" s="23" t="s">
        <v>18</v>
      </c>
      <c r="X51" s="23" t="s">
        <v>18</v>
      </c>
      <c r="Y51" s="23">
        <v>15.900000000000002</v>
      </c>
      <c r="Z51" s="23">
        <v>19.57</v>
      </c>
    </row>
    <row r="52" spans="2:26" x14ac:dyDescent="0.25">
      <c r="B52" s="21" t="s">
        <v>131</v>
      </c>
      <c r="C52" s="21">
        <v>3</v>
      </c>
      <c r="D52" s="21" t="s">
        <v>52</v>
      </c>
      <c r="E52" s="22">
        <v>18</v>
      </c>
      <c r="F52" s="23">
        <v>116.72</v>
      </c>
      <c r="G52" s="23" t="s">
        <v>18</v>
      </c>
      <c r="H52" s="23" t="s">
        <v>18</v>
      </c>
      <c r="I52" s="23" t="s">
        <v>18</v>
      </c>
      <c r="J52" s="23" t="s">
        <v>18</v>
      </c>
      <c r="K52" s="23">
        <v>16.38</v>
      </c>
      <c r="L52" s="23">
        <v>20.010000000000002</v>
      </c>
      <c r="M52" s="23">
        <v>187.45</v>
      </c>
      <c r="N52" s="23" t="s">
        <v>18</v>
      </c>
      <c r="O52" s="23" t="s">
        <v>18</v>
      </c>
      <c r="P52" s="23" t="s">
        <v>18</v>
      </c>
      <c r="Q52" s="23" t="s">
        <v>18</v>
      </c>
      <c r="R52" s="23">
        <v>14.849999999999998</v>
      </c>
      <c r="S52" s="23">
        <v>18.539999999999996</v>
      </c>
      <c r="T52" s="23">
        <v>221.1</v>
      </c>
      <c r="U52" s="23" t="s">
        <v>18</v>
      </c>
      <c r="V52" s="23" t="s">
        <v>18</v>
      </c>
      <c r="W52" s="23" t="s">
        <v>18</v>
      </c>
      <c r="X52" s="23" t="s">
        <v>18</v>
      </c>
      <c r="Y52" s="23">
        <v>14.43</v>
      </c>
      <c r="Z52" s="23">
        <v>18.14</v>
      </c>
    </row>
    <row r="53" spans="2:26" x14ac:dyDescent="0.25">
      <c r="B53" s="21" t="s">
        <v>132</v>
      </c>
      <c r="C53" s="21">
        <v>3</v>
      </c>
      <c r="D53" s="21" t="s">
        <v>52</v>
      </c>
      <c r="E53" s="22">
        <v>20</v>
      </c>
      <c r="F53" s="23">
        <v>89.56</v>
      </c>
      <c r="G53" s="23" t="s">
        <v>18</v>
      </c>
      <c r="H53" s="23" t="s">
        <v>18</v>
      </c>
      <c r="I53" s="23" t="s">
        <v>18</v>
      </c>
      <c r="J53" s="23" t="s">
        <v>18</v>
      </c>
      <c r="K53" s="23">
        <v>17.770882404951372</v>
      </c>
      <c r="L53" s="23">
        <v>20.860000000000003</v>
      </c>
      <c r="M53" s="23">
        <v>138.25</v>
      </c>
      <c r="N53" s="23" t="s">
        <v>18</v>
      </c>
      <c r="O53" s="23" t="s">
        <v>18</v>
      </c>
      <c r="P53" s="23" t="s">
        <v>18</v>
      </c>
      <c r="Q53" s="23" t="s">
        <v>18</v>
      </c>
      <c r="R53" s="23">
        <v>16.253727674624226</v>
      </c>
      <c r="S53" s="23">
        <v>19.32</v>
      </c>
      <c r="T53" s="23">
        <v>166.74</v>
      </c>
      <c r="U53" s="23" t="s">
        <v>18</v>
      </c>
      <c r="V53" s="23" t="s">
        <v>18</v>
      </c>
      <c r="W53" s="23" t="s">
        <v>18</v>
      </c>
      <c r="X53" s="23" t="s">
        <v>18</v>
      </c>
      <c r="Y53" s="23">
        <v>15.733727674624225</v>
      </c>
      <c r="Z53" s="23">
        <v>18.739999999999998</v>
      </c>
    </row>
    <row r="54" spans="2:26" x14ac:dyDescent="0.25">
      <c r="B54" s="21" t="s">
        <v>133</v>
      </c>
      <c r="C54" s="21">
        <v>3</v>
      </c>
      <c r="D54" s="21" t="s">
        <v>52</v>
      </c>
      <c r="E54" s="22">
        <v>21</v>
      </c>
      <c r="F54" s="23">
        <v>125.57000000000001</v>
      </c>
      <c r="G54" s="23" t="s">
        <v>18</v>
      </c>
      <c r="H54" s="23" t="s">
        <v>18</v>
      </c>
      <c r="I54" s="23" t="s">
        <v>18</v>
      </c>
      <c r="J54" s="23" t="s">
        <v>18</v>
      </c>
      <c r="K54" s="23">
        <v>17.315497191437679</v>
      </c>
      <c r="L54" s="23">
        <v>19.600000000000001</v>
      </c>
      <c r="M54" s="23">
        <v>209.67000000000002</v>
      </c>
      <c r="N54" s="23" t="s">
        <v>18</v>
      </c>
      <c r="O54" s="23" t="s">
        <v>18</v>
      </c>
      <c r="P54" s="23" t="s">
        <v>18</v>
      </c>
      <c r="Q54" s="23" t="s">
        <v>18</v>
      </c>
      <c r="R54" s="23">
        <v>15.670397753150144</v>
      </c>
      <c r="S54" s="23">
        <v>17.989999999999998</v>
      </c>
      <c r="T54" s="23">
        <v>262</v>
      </c>
      <c r="U54" s="23" t="s">
        <v>18</v>
      </c>
      <c r="V54" s="23" t="s">
        <v>18</v>
      </c>
      <c r="W54" s="23" t="s">
        <v>18</v>
      </c>
      <c r="X54" s="23" t="s">
        <v>18</v>
      </c>
      <c r="Y54" s="23">
        <v>15.160397753150143</v>
      </c>
      <c r="Z54" s="23">
        <v>17.47</v>
      </c>
    </row>
    <row r="55" spans="2:26" x14ac:dyDescent="0.25">
      <c r="B55" s="21" t="s">
        <v>134</v>
      </c>
      <c r="C55" s="21">
        <v>3</v>
      </c>
      <c r="D55" s="21" t="s">
        <v>52</v>
      </c>
      <c r="E55" s="22">
        <v>22</v>
      </c>
      <c r="F55" s="23">
        <v>136.11999999999998</v>
      </c>
      <c r="G55" s="23" t="s">
        <v>18</v>
      </c>
      <c r="H55" s="23" t="s">
        <v>18</v>
      </c>
      <c r="I55" s="23" t="s">
        <v>18</v>
      </c>
      <c r="J55" s="23" t="s">
        <v>18</v>
      </c>
      <c r="K55" s="23">
        <v>17.329999999999995</v>
      </c>
      <c r="L55" s="23">
        <v>20.36</v>
      </c>
      <c r="M55" s="23">
        <v>228.31</v>
      </c>
      <c r="N55" s="23" t="s">
        <v>18</v>
      </c>
      <c r="O55" s="23" t="s">
        <v>18</v>
      </c>
      <c r="P55" s="23" t="s">
        <v>18</v>
      </c>
      <c r="Q55" s="23" t="s">
        <v>18</v>
      </c>
      <c r="R55" s="23">
        <v>15.589999999999998</v>
      </c>
      <c r="S55" s="23">
        <v>18.64</v>
      </c>
      <c r="T55" s="23">
        <v>282.82</v>
      </c>
      <c r="U55" s="23" t="s">
        <v>18</v>
      </c>
      <c r="V55" s="23" t="s">
        <v>18</v>
      </c>
      <c r="W55" s="23" t="s">
        <v>18</v>
      </c>
      <c r="X55" s="23" t="s">
        <v>18</v>
      </c>
      <c r="Y55" s="23">
        <v>15.02</v>
      </c>
      <c r="Z55" s="23">
        <v>18.05</v>
      </c>
    </row>
    <row r="56" spans="2:26" x14ac:dyDescent="0.25">
      <c r="B56" s="21" t="s">
        <v>135</v>
      </c>
      <c r="C56" s="21">
        <v>3</v>
      </c>
      <c r="D56" s="21" t="s">
        <v>52</v>
      </c>
      <c r="E56" s="22">
        <v>23</v>
      </c>
      <c r="F56" s="23">
        <v>114.55000000000003</v>
      </c>
      <c r="G56" s="23" t="s">
        <v>18</v>
      </c>
      <c r="H56" s="23" t="s">
        <v>18</v>
      </c>
      <c r="I56" s="23" t="s">
        <v>18</v>
      </c>
      <c r="J56" s="23" t="s">
        <v>18</v>
      </c>
      <c r="K56" s="23">
        <v>17.57</v>
      </c>
      <c r="L56" s="23">
        <v>20.57</v>
      </c>
      <c r="M56" s="23">
        <v>181.53</v>
      </c>
      <c r="N56" s="23" t="s">
        <v>18</v>
      </c>
      <c r="O56" s="23" t="s">
        <v>18</v>
      </c>
      <c r="P56" s="23" t="s">
        <v>18</v>
      </c>
      <c r="Q56" s="23" t="s">
        <v>18</v>
      </c>
      <c r="R56" s="23">
        <v>15.88</v>
      </c>
      <c r="S56" s="23">
        <v>18.870000000000005</v>
      </c>
      <c r="T56" s="23">
        <v>216.62</v>
      </c>
      <c r="U56" s="23" t="s">
        <v>18</v>
      </c>
      <c r="V56" s="23" t="s">
        <v>18</v>
      </c>
      <c r="W56" s="23" t="s">
        <v>18</v>
      </c>
      <c r="X56" s="23" t="s">
        <v>18</v>
      </c>
      <c r="Y56" s="23">
        <v>15.330000000000002</v>
      </c>
      <c r="Z56" s="23">
        <v>18.27</v>
      </c>
    </row>
    <row r="57" spans="2:26" x14ac:dyDescent="0.25">
      <c r="B57" s="21" t="s">
        <v>136</v>
      </c>
      <c r="C57" s="21">
        <v>4</v>
      </c>
      <c r="D57" s="21" t="s">
        <v>51</v>
      </c>
      <c r="E57" s="22">
        <v>10</v>
      </c>
      <c r="F57" s="23">
        <v>55.34</v>
      </c>
      <c r="G57" s="23" t="s">
        <v>18</v>
      </c>
      <c r="H57" s="23">
        <v>20.506531348124636</v>
      </c>
      <c r="I57" s="23">
        <v>15.718967081881232</v>
      </c>
      <c r="J57" s="23" t="s">
        <v>18</v>
      </c>
      <c r="K57" s="23" t="s">
        <v>18</v>
      </c>
      <c r="L57" s="23" t="s">
        <v>18</v>
      </c>
      <c r="M57" s="23">
        <v>76.040000000000006</v>
      </c>
      <c r="N57" s="23" t="s">
        <v>18</v>
      </c>
      <c r="O57" s="23">
        <v>19.016531348124634</v>
      </c>
      <c r="P57" s="23">
        <v>14.4620297781305</v>
      </c>
      <c r="Q57" s="23" t="s">
        <v>18</v>
      </c>
      <c r="R57" s="23" t="s">
        <v>18</v>
      </c>
      <c r="S57" s="23" t="s">
        <v>18</v>
      </c>
      <c r="T57" s="23">
        <v>90.600000000000009</v>
      </c>
      <c r="U57" s="23" t="s">
        <v>18</v>
      </c>
      <c r="V57" s="23">
        <v>18.476531348124631</v>
      </c>
      <c r="W57" s="23">
        <v>14.088561126255131</v>
      </c>
      <c r="X57" s="23" t="s">
        <v>18</v>
      </c>
      <c r="Y57" s="23" t="s">
        <v>18</v>
      </c>
      <c r="Z57" s="23" t="s">
        <v>18</v>
      </c>
    </row>
    <row r="58" spans="2:26" x14ac:dyDescent="0.25">
      <c r="B58" s="21" t="s">
        <v>137</v>
      </c>
      <c r="C58" s="21">
        <v>4</v>
      </c>
      <c r="D58" s="21" t="s">
        <v>51</v>
      </c>
      <c r="E58" s="22">
        <v>11</v>
      </c>
      <c r="F58" s="23">
        <v>39.920000000000009</v>
      </c>
      <c r="G58" s="23" t="s">
        <v>18</v>
      </c>
      <c r="H58" s="23">
        <v>19.701218637394899</v>
      </c>
      <c r="I58" s="23">
        <v>15.994157713866276</v>
      </c>
      <c r="J58" s="23" t="s">
        <v>18</v>
      </c>
      <c r="K58" s="23" t="s">
        <v>18</v>
      </c>
      <c r="L58" s="23" t="s">
        <v>18</v>
      </c>
      <c r="M58" s="23">
        <v>39.940000000000005</v>
      </c>
      <c r="N58" s="23" t="s">
        <v>18</v>
      </c>
      <c r="O58" s="23">
        <v>18</v>
      </c>
      <c r="P58" s="23">
        <v>14.506594988656078</v>
      </c>
      <c r="Q58" s="23" t="s">
        <v>18</v>
      </c>
      <c r="R58" s="23" t="s">
        <v>18</v>
      </c>
      <c r="S58" s="23" t="s">
        <v>18</v>
      </c>
      <c r="T58" s="23">
        <v>40.01</v>
      </c>
      <c r="U58" s="23" t="s">
        <v>18</v>
      </c>
      <c r="V58" s="23">
        <v>17.410000000000007</v>
      </c>
      <c r="W58" s="23">
        <v>14.079032263445882</v>
      </c>
      <c r="X58" s="23" t="s">
        <v>18</v>
      </c>
      <c r="Y58" s="23" t="s">
        <v>18</v>
      </c>
      <c r="Z58" s="23" t="s">
        <v>18</v>
      </c>
    </row>
    <row r="59" spans="2:26" x14ac:dyDescent="0.25">
      <c r="B59" s="21" t="s">
        <v>138</v>
      </c>
      <c r="C59" s="21">
        <v>4</v>
      </c>
      <c r="D59" s="21" t="s">
        <v>51</v>
      </c>
      <c r="E59" s="22">
        <v>12</v>
      </c>
      <c r="F59" s="23">
        <v>34.6</v>
      </c>
      <c r="G59" s="23" t="s">
        <v>18</v>
      </c>
      <c r="H59" s="23">
        <v>19.807276264591437</v>
      </c>
      <c r="I59" s="23">
        <v>15.324513618677045</v>
      </c>
      <c r="J59" s="23" t="s">
        <v>18</v>
      </c>
      <c r="K59" s="23" t="s">
        <v>18</v>
      </c>
      <c r="L59" s="23" t="s">
        <v>18</v>
      </c>
      <c r="M59" s="23">
        <v>41.769999999999996</v>
      </c>
      <c r="N59" s="23" t="s">
        <v>18</v>
      </c>
      <c r="O59" s="23">
        <v>18.46727626459144</v>
      </c>
      <c r="P59" s="23">
        <v>14.161789883268485</v>
      </c>
      <c r="Q59" s="23" t="s">
        <v>18</v>
      </c>
      <c r="R59" s="23" t="s">
        <v>18</v>
      </c>
      <c r="S59" s="23" t="s">
        <v>18</v>
      </c>
      <c r="T59" s="23">
        <v>53.530000000000008</v>
      </c>
      <c r="U59" s="23" t="s">
        <v>18</v>
      </c>
      <c r="V59" s="23">
        <v>18.007276264591443</v>
      </c>
      <c r="W59" s="23">
        <v>13.860428015564203</v>
      </c>
      <c r="X59" s="23" t="s">
        <v>18</v>
      </c>
      <c r="Y59" s="23" t="s">
        <v>18</v>
      </c>
      <c r="Z59" s="23" t="s">
        <v>18</v>
      </c>
    </row>
    <row r="60" spans="2:26" x14ac:dyDescent="0.25">
      <c r="B60" s="21" t="s">
        <v>139</v>
      </c>
      <c r="C60" s="21">
        <v>4</v>
      </c>
      <c r="D60" s="21" t="s">
        <v>51</v>
      </c>
      <c r="E60" s="22">
        <v>13</v>
      </c>
      <c r="F60" s="23">
        <v>104.95</v>
      </c>
      <c r="G60" s="23" t="s">
        <v>18</v>
      </c>
      <c r="H60" s="23">
        <v>20.713307024467248</v>
      </c>
      <c r="I60" s="23">
        <v>15.696140489344911</v>
      </c>
      <c r="J60" s="23" t="s">
        <v>18</v>
      </c>
      <c r="K60" s="23" t="s">
        <v>18</v>
      </c>
      <c r="L60" s="23" t="s">
        <v>18</v>
      </c>
      <c r="M60" s="23">
        <v>179.13</v>
      </c>
      <c r="N60" s="23" t="s">
        <v>18</v>
      </c>
      <c r="O60" s="23">
        <v>19.056614048934492</v>
      </c>
      <c r="P60" s="23">
        <v>14.146219415943172</v>
      </c>
      <c r="Q60" s="23" t="s">
        <v>18</v>
      </c>
      <c r="R60" s="23" t="s">
        <v>18</v>
      </c>
      <c r="S60" s="23" t="s">
        <v>18</v>
      </c>
      <c r="T60" s="23">
        <v>223.68</v>
      </c>
      <c r="U60" s="23" t="s">
        <v>18</v>
      </c>
      <c r="V60" s="23">
        <v>18.556614048934492</v>
      </c>
      <c r="W60" s="23">
        <v>13.73960536700868</v>
      </c>
      <c r="X60" s="23" t="s">
        <v>18</v>
      </c>
      <c r="Y60" s="23" t="s">
        <v>18</v>
      </c>
      <c r="Z60" s="23" t="s">
        <v>18</v>
      </c>
    </row>
    <row r="61" spans="2:26" x14ac:dyDescent="0.25">
      <c r="B61" s="21" t="s">
        <v>140</v>
      </c>
      <c r="C61" s="21">
        <v>4</v>
      </c>
      <c r="D61" s="21" t="s">
        <v>51</v>
      </c>
      <c r="E61" s="22">
        <v>14</v>
      </c>
      <c r="F61" s="23">
        <v>117.05000000000001</v>
      </c>
      <c r="G61" s="23" t="s">
        <v>18</v>
      </c>
      <c r="H61" s="23">
        <v>20.25</v>
      </c>
      <c r="I61" s="23">
        <v>16.39</v>
      </c>
      <c r="J61" s="23" t="s">
        <v>18</v>
      </c>
      <c r="K61" s="23" t="s">
        <v>18</v>
      </c>
      <c r="L61" s="23" t="s">
        <v>18</v>
      </c>
      <c r="M61" s="23">
        <v>184.3</v>
      </c>
      <c r="N61" s="23" t="s">
        <v>18</v>
      </c>
      <c r="O61" s="23">
        <v>18.45</v>
      </c>
      <c r="P61" s="23">
        <v>14.8</v>
      </c>
      <c r="Q61" s="23" t="s">
        <v>18</v>
      </c>
      <c r="R61" s="23" t="s">
        <v>18</v>
      </c>
      <c r="S61" s="23" t="s">
        <v>18</v>
      </c>
      <c r="T61" s="23">
        <v>220.58</v>
      </c>
      <c r="U61" s="23" t="s">
        <v>18</v>
      </c>
      <c r="V61" s="23">
        <v>17.819999999999997</v>
      </c>
      <c r="W61" s="23">
        <v>14.33</v>
      </c>
      <c r="X61" s="23" t="s">
        <v>18</v>
      </c>
      <c r="Y61" s="23" t="s">
        <v>18</v>
      </c>
      <c r="Z61" s="23" t="s">
        <v>18</v>
      </c>
    </row>
    <row r="62" spans="2:26" x14ac:dyDescent="0.25">
      <c r="B62" s="21" t="s">
        <v>141</v>
      </c>
      <c r="C62" s="21">
        <v>4</v>
      </c>
      <c r="D62" s="21" t="s">
        <v>51</v>
      </c>
      <c r="E62" s="22">
        <v>15</v>
      </c>
      <c r="F62" s="23">
        <v>125.99</v>
      </c>
      <c r="G62" s="23" t="s">
        <v>18</v>
      </c>
      <c r="H62" s="23">
        <v>19.809999999999999</v>
      </c>
      <c r="I62" s="23">
        <v>15.817929667795633</v>
      </c>
      <c r="J62" s="23" t="s">
        <v>18</v>
      </c>
      <c r="K62" s="23" t="s">
        <v>18</v>
      </c>
      <c r="L62" s="23" t="s">
        <v>18</v>
      </c>
      <c r="M62" s="23">
        <v>205.28</v>
      </c>
      <c r="N62" s="23" t="s">
        <v>18</v>
      </c>
      <c r="O62" s="23">
        <v>18.079999999999995</v>
      </c>
      <c r="P62" s="23">
        <v>14.296608056496359</v>
      </c>
      <c r="Q62" s="23" t="s">
        <v>18</v>
      </c>
      <c r="R62" s="23" t="s">
        <v>18</v>
      </c>
      <c r="S62" s="23" t="s">
        <v>18</v>
      </c>
      <c r="T62" s="23">
        <v>246.37000000000003</v>
      </c>
      <c r="U62" s="23" t="s">
        <v>18</v>
      </c>
      <c r="V62" s="23">
        <v>17.510000000000002</v>
      </c>
      <c r="W62" s="23">
        <v>13.905947250846722</v>
      </c>
      <c r="X62" s="23" t="s">
        <v>18</v>
      </c>
      <c r="Y62" s="23" t="s">
        <v>18</v>
      </c>
      <c r="Z62" s="23" t="s">
        <v>18</v>
      </c>
    </row>
    <row r="63" spans="2:26" x14ac:dyDescent="0.25">
      <c r="B63" s="21" t="s">
        <v>142</v>
      </c>
      <c r="C63" s="21">
        <v>4</v>
      </c>
      <c r="D63" s="21" t="s">
        <v>51</v>
      </c>
      <c r="E63" s="22">
        <v>16</v>
      </c>
      <c r="F63" s="23">
        <v>81.87</v>
      </c>
      <c r="G63" s="23" t="s">
        <v>18</v>
      </c>
      <c r="H63" s="23">
        <v>20.350000000000001</v>
      </c>
      <c r="I63" s="23">
        <v>15.916651070808411</v>
      </c>
      <c r="J63" s="23" t="s">
        <v>18</v>
      </c>
      <c r="K63" s="23" t="s">
        <v>18</v>
      </c>
      <c r="L63" s="23" t="s">
        <v>18</v>
      </c>
      <c r="M63" s="23">
        <v>126.48000000000002</v>
      </c>
      <c r="N63" s="23" t="s">
        <v>18</v>
      </c>
      <c r="O63" s="23">
        <v>18.780889928612776</v>
      </c>
      <c r="P63" s="23">
        <v>14.56932085664673</v>
      </c>
      <c r="Q63" s="23" t="s">
        <v>18</v>
      </c>
      <c r="R63" s="23" t="s">
        <v>18</v>
      </c>
      <c r="S63" s="23" t="s">
        <v>18</v>
      </c>
      <c r="T63" s="23">
        <v>154.71</v>
      </c>
      <c r="U63" s="23" t="s">
        <v>18</v>
      </c>
      <c r="V63" s="23">
        <v>18.22</v>
      </c>
      <c r="W63" s="23">
        <v>14.190210785259502</v>
      </c>
      <c r="X63" s="23" t="s">
        <v>18</v>
      </c>
      <c r="Y63" s="23" t="s">
        <v>18</v>
      </c>
      <c r="Z63" s="23" t="s">
        <v>18</v>
      </c>
    </row>
    <row r="64" spans="2:26" x14ac:dyDescent="0.25">
      <c r="B64" s="21" t="s">
        <v>143</v>
      </c>
      <c r="C64" s="21">
        <v>4</v>
      </c>
      <c r="D64" s="21" t="s">
        <v>51</v>
      </c>
      <c r="E64" s="22">
        <v>17</v>
      </c>
      <c r="F64" s="23">
        <v>97.910000000000011</v>
      </c>
      <c r="G64" s="23" t="s">
        <v>18</v>
      </c>
      <c r="H64" s="23">
        <v>20.77</v>
      </c>
      <c r="I64" s="23">
        <v>16.59</v>
      </c>
      <c r="J64" s="23" t="s">
        <v>18</v>
      </c>
      <c r="K64" s="23" t="s">
        <v>18</v>
      </c>
      <c r="L64" s="23" t="s">
        <v>18</v>
      </c>
      <c r="M64" s="23">
        <v>151.47</v>
      </c>
      <c r="N64" s="23" t="s">
        <v>18</v>
      </c>
      <c r="O64" s="23">
        <v>19.149999999999999</v>
      </c>
      <c r="P64" s="23">
        <v>15.04</v>
      </c>
      <c r="Q64" s="23" t="s">
        <v>18</v>
      </c>
      <c r="R64" s="23" t="s">
        <v>18</v>
      </c>
      <c r="S64" s="23" t="s">
        <v>18</v>
      </c>
      <c r="T64" s="23">
        <v>196.86000000000004</v>
      </c>
      <c r="U64" s="23" t="s">
        <v>18</v>
      </c>
      <c r="V64" s="23">
        <v>18.690000000000005</v>
      </c>
      <c r="W64" s="23">
        <v>14.700000000000001</v>
      </c>
      <c r="X64" s="23" t="s">
        <v>18</v>
      </c>
      <c r="Y64" s="23" t="s">
        <v>18</v>
      </c>
      <c r="Z64" s="23" t="s">
        <v>18</v>
      </c>
    </row>
    <row r="65" spans="2:26" x14ac:dyDescent="0.25">
      <c r="B65" s="21" t="s">
        <v>144</v>
      </c>
      <c r="C65" s="21">
        <v>4</v>
      </c>
      <c r="D65" s="21" t="s">
        <v>51</v>
      </c>
      <c r="E65" s="22">
        <v>18</v>
      </c>
      <c r="F65" s="23">
        <v>116.72</v>
      </c>
      <c r="G65" s="23" t="s">
        <v>18</v>
      </c>
      <c r="H65" s="23">
        <v>19.34</v>
      </c>
      <c r="I65" s="23">
        <v>15.129999999999999</v>
      </c>
      <c r="J65" s="23" t="s">
        <v>18</v>
      </c>
      <c r="K65" s="23" t="s">
        <v>18</v>
      </c>
      <c r="L65" s="23" t="s">
        <v>18</v>
      </c>
      <c r="M65" s="23">
        <v>187.45000000000002</v>
      </c>
      <c r="N65" s="23" t="s">
        <v>18</v>
      </c>
      <c r="O65" s="23">
        <v>17.79</v>
      </c>
      <c r="P65" s="23">
        <v>13.7</v>
      </c>
      <c r="Q65" s="23" t="s">
        <v>18</v>
      </c>
      <c r="R65" s="23" t="s">
        <v>18</v>
      </c>
      <c r="S65" s="23" t="s">
        <v>18</v>
      </c>
      <c r="T65" s="23">
        <v>221.1</v>
      </c>
      <c r="U65" s="23" t="s">
        <v>18</v>
      </c>
      <c r="V65" s="23">
        <v>17.350000000000001</v>
      </c>
      <c r="W65" s="23">
        <v>13.37</v>
      </c>
      <c r="X65" s="23" t="s">
        <v>18</v>
      </c>
      <c r="Y65" s="23" t="s">
        <v>18</v>
      </c>
      <c r="Z65" s="23" t="s">
        <v>18</v>
      </c>
    </row>
    <row r="66" spans="2:26" x14ac:dyDescent="0.25">
      <c r="B66" s="21" t="s">
        <v>145</v>
      </c>
      <c r="C66" s="21">
        <v>4</v>
      </c>
      <c r="D66" s="21" t="s">
        <v>51</v>
      </c>
      <c r="E66" s="22">
        <v>19</v>
      </c>
      <c r="F66" s="23">
        <v>79.150000000000006</v>
      </c>
      <c r="G66" s="23" t="s">
        <v>18</v>
      </c>
      <c r="H66" s="23">
        <v>20.574500355257815</v>
      </c>
      <c r="I66" s="23">
        <v>16.075132460414128</v>
      </c>
      <c r="J66" s="23" t="s">
        <v>18</v>
      </c>
      <c r="K66" s="23" t="s">
        <v>18</v>
      </c>
      <c r="L66" s="23" t="s">
        <v>18</v>
      </c>
      <c r="M66" s="23">
        <v>115.73999999999998</v>
      </c>
      <c r="N66" s="23" t="s">
        <v>18</v>
      </c>
      <c r="O66" s="23">
        <v>18.924500355257816</v>
      </c>
      <c r="P66" s="23">
        <v>14.665098457166057</v>
      </c>
      <c r="Q66" s="23" t="s">
        <v>18</v>
      </c>
      <c r="R66" s="23" t="s">
        <v>18</v>
      </c>
      <c r="S66" s="23" t="s">
        <v>18</v>
      </c>
      <c r="T66" s="23">
        <v>135.70999999999998</v>
      </c>
      <c r="U66" s="23" t="s">
        <v>18</v>
      </c>
      <c r="V66" s="23">
        <v>18.324017712139668</v>
      </c>
      <c r="W66" s="23">
        <v>14.234099167681689</v>
      </c>
      <c r="X66" s="23" t="s">
        <v>18</v>
      </c>
      <c r="Y66" s="23" t="s">
        <v>18</v>
      </c>
      <c r="Z66" s="23" t="s">
        <v>18</v>
      </c>
    </row>
    <row r="67" spans="2:26" x14ac:dyDescent="0.25">
      <c r="B67" s="21" t="s">
        <v>146</v>
      </c>
      <c r="C67" s="21">
        <v>4</v>
      </c>
      <c r="D67" s="21" t="s">
        <v>51</v>
      </c>
      <c r="E67" s="22">
        <v>20</v>
      </c>
      <c r="F67" s="23">
        <v>89.56</v>
      </c>
      <c r="G67" s="23" t="s">
        <v>18</v>
      </c>
      <c r="H67" s="23">
        <v>20.159377683415897</v>
      </c>
      <c r="I67" s="23">
        <v>15.920912007548949</v>
      </c>
      <c r="J67" s="23" t="s">
        <v>18</v>
      </c>
      <c r="K67" s="23" t="s">
        <v>18</v>
      </c>
      <c r="L67" s="23" t="s">
        <v>18</v>
      </c>
      <c r="M67" s="23">
        <v>138.25</v>
      </c>
      <c r="N67" s="23" t="s">
        <v>18</v>
      </c>
      <c r="O67" s="23">
        <v>18.559377683415903</v>
      </c>
      <c r="P67" s="23">
        <v>14.550289690964851</v>
      </c>
      <c r="Q67" s="23" t="s">
        <v>18</v>
      </c>
      <c r="R67" s="23" t="s">
        <v>18</v>
      </c>
      <c r="S67" s="23" t="s">
        <v>18</v>
      </c>
      <c r="T67" s="23">
        <v>166.73999999999998</v>
      </c>
      <c r="U67" s="23" t="s">
        <v>18</v>
      </c>
      <c r="V67" s="23">
        <v>17.98468884170795</v>
      </c>
      <c r="W67" s="23">
        <v>14.1649785326728</v>
      </c>
      <c r="X67" s="23" t="s">
        <v>18</v>
      </c>
      <c r="Y67" s="23" t="s">
        <v>18</v>
      </c>
      <c r="Z67" s="23" t="s">
        <v>18</v>
      </c>
    </row>
    <row r="68" spans="2:26" x14ac:dyDescent="0.25">
      <c r="B68" s="21" t="s">
        <v>147</v>
      </c>
      <c r="C68" s="21">
        <v>4</v>
      </c>
      <c r="D68" s="21" t="s">
        <v>51</v>
      </c>
      <c r="E68" s="22">
        <v>21</v>
      </c>
      <c r="F68" s="23">
        <v>125.57</v>
      </c>
      <c r="G68" s="23" t="s">
        <v>18</v>
      </c>
      <c r="H68" s="23">
        <v>19.203951581413513</v>
      </c>
      <c r="I68" s="23">
        <v>15.663366653650922</v>
      </c>
      <c r="J68" s="23" t="s">
        <v>18</v>
      </c>
      <c r="K68" s="23" t="s">
        <v>18</v>
      </c>
      <c r="L68" s="23" t="s">
        <v>18</v>
      </c>
      <c r="M68" s="23">
        <v>209.67000000000002</v>
      </c>
      <c r="N68" s="23" t="s">
        <v>18</v>
      </c>
      <c r="O68" s="23">
        <v>17.528976181179228</v>
      </c>
      <c r="P68" s="23">
        <v>14.133317454119485</v>
      </c>
      <c r="Q68" s="23" t="s">
        <v>18</v>
      </c>
      <c r="R68" s="23" t="s">
        <v>18</v>
      </c>
      <c r="S68" s="23" t="s">
        <v>18</v>
      </c>
      <c r="T68" s="23">
        <v>262</v>
      </c>
      <c r="U68" s="23" t="s">
        <v>18</v>
      </c>
      <c r="V68" s="23">
        <v>16.99429285435377</v>
      </c>
      <c r="W68" s="23">
        <v>13.728292854353768</v>
      </c>
      <c r="X68" s="23" t="s">
        <v>18</v>
      </c>
      <c r="Y68" s="23" t="s">
        <v>18</v>
      </c>
      <c r="Z68" s="23" t="s">
        <v>18</v>
      </c>
    </row>
    <row r="69" spans="2:26" x14ac:dyDescent="0.25">
      <c r="B69" s="21" t="s">
        <v>148</v>
      </c>
      <c r="C69" s="21">
        <v>4</v>
      </c>
      <c r="D69" s="21" t="s">
        <v>51</v>
      </c>
      <c r="E69" s="22">
        <v>22</v>
      </c>
      <c r="F69" s="23">
        <v>136.11999999999998</v>
      </c>
      <c r="G69" s="23" t="s">
        <v>18</v>
      </c>
      <c r="H69" s="23">
        <v>19.670000000000005</v>
      </c>
      <c r="I69" s="23">
        <v>15.93</v>
      </c>
      <c r="J69" s="23" t="s">
        <v>18</v>
      </c>
      <c r="K69" s="23" t="s">
        <v>18</v>
      </c>
      <c r="L69" s="23" t="s">
        <v>18</v>
      </c>
      <c r="M69" s="23">
        <v>228.31</v>
      </c>
      <c r="N69" s="23" t="s">
        <v>18</v>
      </c>
      <c r="O69" s="23">
        <v>17.88</v>
      </c>
      <c r="P69" s="23">
        <v>14.339999999999998</v>
      </c>
      <c r="Q69" s="23" t="s">
        <v>18</v>
      </c>
      <c r="R69" s="23" t="s">
        <v>18</v>
      </c>
      <c r="S69" s="23" t="s">
        <v>18</v>
      </c>
      <c r="T69" s="23">
        <v>282.82</v>
      </c>
      <c r="U69" s="23" t="s">
        <v>18</v>
      </c>
      <c r="V69" s="23">
        <v>17.279999999999998</v>
      </c>
      <c r="W69" s="23">
        <v>13.88</v>
      </c>
      <c r="X69" s="23" t="s">
        <v>18</v>
      </c>
      <c r="Y69" s="23" t="s">
        <v>18</v>
      </c>
      <c r="Z69" s="23" t="s">
        <v>18</v>
      </c>
    </row>
    <row r="70" spans="2:26" x14ac:dyDescent="0.25">
      <c r="B70" s="21" t="s">
        <v>149</v>
      </c>
      <c r="C70" s="21">
        <v>4</v>
      </c>
      <c r="D70" s="21" t="s">
        <v>51</v>
      </c>
      <c r="E70" s="22">
        <v>23</v>
      </c>
      <c r="F70" s="23">
        <v>114.55000000000003</v>
      </c>
      <c r="G70" s="23" t="s">
        <v>18</v>
      </c>
      <c r="H70" s="23">
        <v>19.841933794466403</v>
      </c>
      <c r="I70" s="23">
        <v>16.15646343873518</v>
      </c>
      <c r="J70" s="23" t="s">
        <v>18</v>
      </c>
      <c r="K70" s="23" t="s">
        <v>18</v>
      </c>
      <c r="L70" s="23" t="s">
        <v>18</v>
      </c>
      <c r="M70" s="23">
        <v>181.53000000000003</v>
      </c>
      <c r="N70" s="23" t="s">
        <v>18</v>
      </c>
      <c r="O70" s="23">
        <v>18.0809668972332</v>
      </c>
      <c r="P70" s="23">
        <v>14.618397233201584</v>
      </c>
      <c r="Q70" s="23" t="s">
        <v>18</v>
      </c>
      <c r="R70" s="23" t="s">
        <v>18</v>
      </c>
      <c r="S70" s="23" t="s">
        <v>18</v>
      </c>
      <c r="T70" s="23">
        <v>216.62</v>
      </c>
      <c r="U70" s="23" t="s">
        <v>18</v>
      </c>
      <c r="V70" s="23">
        <v>17.480966897233202</v>
      </c>
      <c r="W70" s="23">
        <v>14.199364130434784</v>
      </c>
      <c r="X70" s="23" t="s">
        <v>18</v>
      </c>
      <c r="Y70" s="23" t="s">
        <v>18</v>
      </c>
      <c r="Z70" s="23" t="s">
        <v>18</v>
      </c>
    </row>
    <row r="71" spans="2:26" x14ac:dyDescent="0.25">
      <c r="B71" s="21" t="s">
        <v>150</v>
      </c>
      <c r="C71" s="21">
        <v>4</v>
      </c>
      <c r="D71" s="21" t="s">
        <v>53</v>
      </c>
      <c r="E71" s="22">
        <v>10</v>
      </c>
      <c r="F71" s="23">
        <v>55.339999999999996</v>
      </c>
      <c r="G71" s="23" t="s">
        <v>18</v>
      </c>
      <c r="H71" s="23" t="s">
        <v>18</v>
      </c>
      <c r="I71" s="23">
        <v>15.66</v>
      </c>
      <c r="J71" s="23">
        <v>18.13</v>
      </c>
      <c r="K71" s="23" t="s">
        <v>18</v>
      </c>
      <c r="L71" s="23">
        <v>21.99</v>
      </c>
      <c r="M71" s="23">
        <v>76.040000000000006</v>
      </c>
      <c r="N71" s="23" t="s">
        <v>18</v>
      </c>
      <c r="O71" s="23" t="s">
        <v>18</v>
      </c>
      <c r="P71" s="23">
        <v>14.41</v>
      </c>
      <c r="Q71" s="23">
        <v>16.590000000000003</v>
      </c>
      <c r="R71" s="23" t="s">
        <v>18</v>
      </c>
      <c r="S71" s="23">
        <v>20.54</v>
      </c>
      <c r="T71" s="23">
        <v>90.600000000000009</v>
      </c>
      <c r="U71" s="23" t="s">
        <v>18</v>
      </c>
      <c r="V71" s="23" t="s">
        <v>18</v>
      </c>
      <c r="W71" s="23">
        <v>14.04</v>
      </c>
      <c r="X71" s="23">
        <v>16.02</v>
      </c>
      <c r="Y71" s="23" t="s">
        <v>18</v>
      </c>
      <c r="Z71" s="23">
        <v>20.02</v>
      </c>
    </row>
    <row r="72" spans="2:26" x14ac:dyDescent="0.25">
      <c r="B72" s="21" t="s">
        <v>151</v>
      </c>
      <c r="C72" s="21">
        <v>4</v>
      </c>
      <c r="D72" s="21" t="s">
        <v>53</v>
      </c>
      <c r="E72" s="22">
        <v>11</v>
      </c>
      <c r="F72" s="23">
        <v>39.92</v>
      </c>
      <c r="G72" s="23" t="s">
        <v>18</v>
      </c>
      <c r="H72" s="23" t="s">
        <v>18</v>
      </c>
      <c r="I72" s="23">
        <v>16.010000000000002</v>
      </c>
      <c r="J72" s="23">
        <v>18.11</v>
      </c>
      <c r="K72" s="23" t="s">
        <v>18</v>
      </c>
      <c r="L72" s="23">
        <v>20.68</v>
      </c>
      <c r="M72" s="23">
        <v>39.94</v>
      </c>
      <c r="N72" s="23" t="s">
        <v>18</v>
      </c>
      <c r="O72" s="23" t="s">
        <v>18</v>
      </c>
      <c r="P72" s="23">
        <v>14.520000000000001</v>
      </c>
      <c r="Q72" s="23">
        <v>16.37</v>
      </c>
      <c r="R72" s="23" t="s">
        <v>18</v>
      </c>
      <c r="S72" s="23">
        <v>19</v>
      </c>
      <c r="T72" s="23">
        <v>40.009999999999991</v>
      </c>
      <c r="U72" s="23" t="s">
        <v>18</v>
      </c>
      <c r="V72" s="23" t="s">
        <v>18</v>
      </c>
      <c r="W72" s="23">
        <v>14.089999999999998</v>
      </c>
      <c r="X72" s="23">
        <v>15.76</v>
      </c>
      <c r="Y72" s="23" t="s">
        <v>18</v>
      </c>
      <c r="Z72" s="23">
        <v>18.420000000000002</v>
      </c>
    </row>
    <row r="73" spans="2:26" x14ac:dyDescent="0.25">
      <c r="B73" s="21" t="s">
        <v>152</v>
      </c>
      <c r="C73" s="21">
        <v>4</v>
      </c>
      <c r="D73" s="21" t="s">
        <v>53</v>
      </c>
      <c r="E73" s="22">
        <v>16</v>
      </c>
      <c r="F73" s="23">
        <v>81.87</v>
      </c>
      <c r="G73" s="23" t="s">
        <v>18</v>
      </c>
      <c r="H73" s="23" t="s">
        <v>18</v>
      </c>
      <c r="I73" s="23">
        <v>15.71</v>
      </c>
      <c r="J73" s="23">
        <v>18.48</v>
      </c>
      <c r="K73" s="23" t="s">
        <v>18</v>
      </c>
      <c r="L73" s="23">
        <v>21.75</v>
      </c>
      <c r="M73" s="23">
        <v>126.48</v>
      </c>
      <c r="N73" s="23" t="s">
        <v>18</v>
      </c>
      <c r="O73" s="23" t="s">
        <v>18</v>
      </c>
      <c r="P73" s="23">
        <v>14.39</v>
      </c>
      <c r="Q73" s="23">
        <v>16.840000000000003</v>
      </c>
      <c r="R73" s="23" t="s">
        <v>18</v>
      </c>
      <c r="S73" s="23">
        <v>20.230000000000004</v>
      </c>
      <c r="T73" s="23">
        <v>154.71</v>
      </c>
      <c r="U73" s="23" t="s">
        <v>18</v>
      </c>
      <c r="V73" s="23" t="s">
        <v>18</v>
      </c>
      <c r="W73" s="23">
        <v>14.04</v>
      </c>
      <c r="X73" s="23">
        <v>16.27</v>
      </c>
      <c r="Y73" s="23" t="s">
        <v>18</v>
      </c>
      <c r="Z73" s="23">
        <v>19.670000000000002</v>
      </c>
    </row>
    <row r="74" spans="2:26" x14ac:dyDescent="0.25">
      <c r="B74" s="21" t="s">
        <v>153</v>
      </c>
      <c r="C74" s="21">
        <v>4</v>
      </c>
      <c r="D74" s="21" t="s">
        <v>53</v>
      </c>
      <c r="E74" s="22">
        <v>19</v>
      </c>
      <c r="F74" s="23">
        <v>79.150000000000006</v>
      </c>
      <c r="G74" s="23" t="s">
        <v>18</v>
      </c>
      <c r="H74" s="23" t="s">
        <v>18</v>
      </c>
      <c r="I74" s="23">
        <v>15.994484391819158</v>
      </c>
      <c r="J74" s="23">
        <v>18.31453606027987</v>
      </c>
      <c r="K74" s="23" t="s">
        <v>18</v>
      </c>
      <c r="L74" s="23">
        <v>21.859974165769643</v>
      </c>
      <c r="M74" s="23">
        <v>115.74000000000001</v>
      </c>
      <c r="N74" s="23" t="s">
        <v>18</v>
      </c>
      <c r="O74" s="23" t="s">
        <v>18</v>
      </c>
      <c r="P74" s="23">
        <v>14.59994833153929</v>
      </c>
      <c r="Q74" s="23">
        <v>16.643634015069967</v>
      </c>
      <c r="R74" s="23" t="s">
        <v>18</v>
      </c>
      <c r="S74" s="23">
        <v>20.23360818083961</v>
      </c>
      <c r="T74" s="23">
        <v>135.71</v>
      </c>
      <c r="U74" s="23" t="s">
        <v>18</v>
      </c>
      <c r="V74" s="23" t="s">
        <v>18</v>
      </c>
      <c r="W74" s="23">
        <v>14.172680301399353</v>
      </c>
      <c r="X74" s="23">
        <v>16.03</v>
      </c>
      <c r="Y74" s="23" t="s">
        <v>18</v>
      </c>
      <c r="Z74" s="23">
        <v>19.64724219590958</v>
      </c>
    </row>
    <row r="75" spans="2:26" x14ac:dyDescent="0.25">
      <c r="B75" s="21" t="s">
        <v>154</v>
      </c>
      <c r="C75" s="21">
        <v>4</v>
      </c>
      <c r="D75" s="21" t="s">
        <v>53</v>
      </c>
      <c r="E75" s="22">
        <v>20</v>
      </c>
      <c r="F75" s="23">
        <v>89.56</v>
      </c>
      <c r="G75" s="23" t="s">
        <v>18</v>
      </c>
      <c r="H75" s="23" t="s">
        <v>18</v>
      </c>
      <c r="I75" s="23">
        <v>16.010000000000002</v>
      </c>
      <c r="J75" s="23">
        <v>18.64004424778761</v>
      </c>
      <c r="K75" s="23" t="s">
        <v>18</v>
      </c>
      <c r="L75" s="23">
        <v>21.11</v>
      </c>
      <c r="M75" s="23">
        <v>138.25</v>
      </c>
      <c r="N75" s="23" t="s">
        <v>18</v>
      </c>
      <c r="O75" s="23" t="s">
        <v>18</v>
      </c>
      <c r="P75" s="23">
        <v>14.63</v>
      </c>
      <c r="Q75" s="23">
        <v>17.011969026548673</v>
      </c>
      <c r="R75" s="23" t="s">
        <v>18</v>
      </c>
      <c r="S75" s="23">
        <v>19.52</v>
      </c>
      <c r="T75" s="23">
        <v>166.73999999999998</v>
      </c>
      <c r="U75" s="23" t="s">
        <v>18</v>
      </c>
      <c r="V75" s="23" t="s">
        <v>18</v>
      </c>
      <c r="W75" s="23">
        <v>14.24</v>
      </c>
      <c r="X75" s="23">
        <v>16.435818584070795</v>
      </c>
      <c r="Y75" s="23" t="s">
        <v>18</v>
      </c>
      <c r="Z75" s="23">
        <v>18.96</v>
      </c>
    </row>
    <row r="76" spans="2:26" x14ac:dyDescent="0.25">
      <c r="B76" s="21" t="s">
        <v>155</v>
      </c>
      <c r="C76" s="21">
        <v>4</v>
      </c>
      <c r="D76" s="21" t="s">
        <v>53</v>
      </c>
      <c r="E76" s="22">
        <v>23</v>
      </c>
      <c r="F76" s="23">
        <v>114.55000000000003</v>
      </c>
      <c r="G76" s="23" t="s">
        <v>18</v>
      </c>
      <c r="H76" s="23" t="s">
        <v>18</v>
      </c>
      <c r="I76" s="23">
        <v>16.170000000000002</v>
      </c>
      <c r="J76" s="23">
        <v>18.420000000000002</v>
      </c>
      <c r="K76" s="23" t="s">
        <v>18</v>
      </c>
      <c r="L76" s="23">
        <v>20.72</v>
      </c>
      <c r="M76" s="23">
        <v>181.53</v>
      </c>
      <c r="N76" s="23" t="s">
        <v>18</v>
      </c>
      <c r="O76" s="23" t="s">
        <v>18</v>
      </c>
      <c r="P76" s="23">
        <v>14.63</v>
      </c>
      <c r="Q76" s="23">
        <v>16.61</v>
      </c>
      <c r="R76" s="23" t="s">
        <v>18</v>
      </c>
      <c r="S76" s="23">
        <v>18.98</v>
      </c>
      <c r="T76" s="23">
        <v>216.62</v>
      </c>
      <c r="U76" s="23" t="s">
        <v>18</v>
      </c>
      <c r="V76" s="23" t="s">
        <v>18</v>
      </c>
      <c r="W76" s="23">
        <v>14.21</v>
      </c>
      <c r="X76" s="23">
        <v>16.010000000000002</v>
      </c>
      <c r="Y76" s="23" t="s">
        <v>18</v>
      </c>
      <c r="Z76" s="23">
        <v>18.39</v>
      </c>
    </row>
    <row r="77" spans="2:26" x14ac:dyDescent="0.25"/>
  </sheetData>
  <mergeCells count="3">
    <mergeCell ref="F2:L2"/>
    <mergeCell ref="M2:S2"/>
    <mergeCell ref="T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A1:AL86"/>
  <sheetViews>
    <sheetView showGridLines="0" workbookViewId="0">
      <pane ySplit="2" topLeftCell="A3" activePane="bottomLeft" state="frozen"/>
      <selection activeCell="F6" sqref="F6"/>
      <selection pane="bottomLeft" activeCell="D5" sqref="D5"/>
    </sheetView>
  </sheetViews>
  <sheetFormatPr defaultColWidth="0" defaultRowHeight="15" zeroHeight="1" x14ac:dyDescent="0.25"/>
  <cols>
    <col min="1" max="1" width="2.85546875" customWidth="1"/>
    <col min="2" max="2" width="5.140625" bestFit="1" customWidth="1"/>
    <col min="3" max="3" width="2.85546875" customWidth="1"/>
    <col min="4" max="4" width="14.28515625" bestFit="1" customWidth="1"/>
    <col min="5" max="5" width="2.85546875" customWidth="1"/>
    <col min="6" max="6" width="14.28515625" bestFit="1" customWidth="1"/>
    <col min="7" max="7" width="2.85546875" customWidth="1"/>
    <col min="8" max="8" width="24.5703125" bestFit="1" customWidth="1"/>
    <col min="9" max="9" width="2.85546875" customWidth="1"/>
    <col min="10" max="10" width="28" bestFit="1" customWidth="1"/>
    <col min="11" max="11" width="24.5703125" bestFit="1" customWidth="1"/>
    <col min="12" max="12" width="6.85546875" bestFit="1" customWidth="1"/>
    <col min="13" max="13" width="2.85546875" customWidth="1"/>
    <col min="14" max="14" width="12" bestFit="1" customWidth="1"/>
    <col min="15" max="15" width="2.85546875" customWidth="1"/>
    <col min="16" max="16" width="8.85546875" hidden="1" customWidth="1"/>
    <col min="17" max="17" width="9.7109375" hidden="1" customWidth="1"/>
    <col min="18" max="18" width="11.28515625" hidden="1" customWidth="1"/>
    <col min="19" max="19" width="10.28515625" hidden="1" customWidth="1"/>
    <col min="20" max="20" width="12.5703125" hidden="1" customWidth="1"/>
    <col min="21" max="21" width="14.42578125" hidden="1" customWidth="1"/>
    <col min="22" max="22" width="17.7109375" hidden="1" customWidth="1"/>
    <col min="23" max="23" width="8.85546875" hidden="1" customWidth="1"/>
    <col min="24" max="24" width="9.7109375" hidden="1" customWidth="1"/>
    <col min="25" max="25" width="11.28515625" hidden="1" customWidth="1"/>
    <col min="26" max="26" width="10.28515625" hidden="1" customWidth="1"/>
    <col min="27" max="27" width="12.5703125" hidden="1" customWidth="1"/>
    <col min="28" max="28" width="14.42578125" hidden="1" customWidth="1"/>
    <col min="29" max="29" width="17.7109375" hidden="1" customWidth="1"/>
    <col min="30" max="30" width="8.85546875" hidden="1" customWidth="1"/>
    <col min="31" max="31" width="9.7109375" hidden="1" customWidth="1"/>
    <col min="32" max="32" width="11.28515625" hidden="1" customWidth="1"/>
    <col min="33" max="33" width="10.28515625" hidden="1" customWidth="1"/>
    <col min="34" max="34" width="12.5703125" hidden="1" customWidth="1"/>
    <col min="35" max="35" width="14.42578125" hidden="1" customWidth="1"/>
    <col min="36" max="36" width="10.28515625" hidden="1" customWidth="1"/>
    <col min="37" max="37" width="12.5703125" hidden="1" customWidth="1"/>
    <col min="38" max="38" width="14.42578125" hidden="1" customWidth="1"/>
    <col min="39" max="16384" width="9.140625" hidden="1"/>
  </cols>
  <sheetData>
    <row r="1" spans="2:14" x14ac:dyDescent="0.25"/>
    <row r="2" spans="2:14" ht="30" x14ac:dyDescent="0.25">
      <c r="B2" s="15" t="s">
        <v>0</v>
      </c>
      <c r="D2" s="6" t="s">
        <v>6</v>
      </c>
      <c r="F2" s="6" t="s">
        <v>14</v>
      </c>
      <c r="H2" s="6" t="s">
        <v>39</v>
      </c>
      <c r="J2" s="19" t="s">
        <v>75</v>
      </c>
      <c r="K2" s="19" t="s">
        <v>77</v>
      </c>
      <c r="L2" s="19" t="s">
        <v>23</v>
      </c>
      <c r="M2" s="19" t="s">
        <v>41</v>
      </c>
      <c r="N2" s="19" t="s">
        <v>38</v>
      </c>
    </row>
    <row r="3" spans="2:14" x14ac:dyDescent="0.25">
      <c r="B3" s="2">
        <v>10</v>
      </c>
      <c r="D3" s="7">
        <f ca="1">EOMONTH(DATE(YEAR(TODAY()),MONTH(TODAY())+39,1),0)</f>
        <v>45596</v>
      </c>
      <c r="F3" s="7">
        <f ca="1">EOMONTH(DATE(YEAR(TODAY()),MONTH(TODAY())+6,1),0)</f>
        <v>44592</v>
      </c>
      <c r="H3" s="7">
        <f ca="1">EOMONTH(DATE(YEAR(TODAY()),MONTH(TODAY())+2,1),0)</f>
        <v>44469</v>
      </c>
      <c r="J3" s="20" t="s">
        <v>7</v>
      </c>
      <c r="K3" s="20" t="s">
        <v>31</v>
      </c>
      <c r="L3" s="20" t="s">
        <v>50</v>
      </c>
      <c r="M3" s="20" t="str">
        <f t="shared" ref="M3:M32" si="0">J3&amp;K3</f>
        <v>Standing Charge
(p/day)PC 1 - Unrestricted</v>
      </c>
      <c r="N3" s="20" t="s">
        <v>43</v>
      </c>
    </row>
    <row r="4" spans="2:14" x14ac:dyDescent="0.25">
      <c r="B4" s="2">
        <v>11</v>
      </c>
      <c r="J4" s="20" t="s">
        <v>8</v>
      </c>
      <c r="K4" s="20" t="s">
        <v>31</v>
      </c>
      <c r="L4" s="20" t="s">
        <v>50</v>
      </c>
      <c r="M4" s="20" t="str">
        <f t="shared" si="0"/>
        <v>Unit Rate
(p/kWh)PC 1 - Unrestricted</v>
      </c>
      <c r="N4" s="20" t="s">
        <v>44</v>
      </c>
    </row>
    <row r="5" spans="2:14" ht="30" x14ac:dyDescent="0.25">
      <c r="B5" s="2">
        <v>12</v>
      </c>
      <c r="D5" s="15" t="s">
        <v>6</v>
      </c>
      <c r="H5" s="2" t="str">
        <f ca="1">"before "&amp;TEXT($H$3,"dd-mmm-yyyy")</f>
        <v>before 30-Sep-2021</v>
      </c>
      <c r="J5" s="20" t="s">
        <v>25</v>
      </c>
      <c r="K5" s="20" t="s">
        <v>31</v>
      </c>
      <c r="L5" s="20" t="s">
        <v>50</v>
      </c>
      <c r="M5" s="20" t="str">
        <f t="shared" si="0"/>
        <v>Day
(p/kWh)PC 1 - Unrestricted</v>
      </c>
      <c r="N5" s="20" t="s">
        <v>76</v>
      </c>
    </row>
    <row r="6" spans="2:14" x14ac:dyDescent="0.25">
      <c r="B6" s="2">
        <v>13</v>
      </c>
      <c r="D6" s="7">
        <f ca="1">EOMONTH(DATE(YEAR(TODAY()),MONTH(TODAY())+39,1),0)</f>
        <v>45596</v>
      </c>
      <c r="H6" s="2" t="str">
        <f ca="1">"after "&amp;TEXT($H$3+1,"dd-mmm-yyyy")</f>
        <v>after 01-Oct-2021</v>
      </c>
      <c r="J6" s="20" t="s">
        <v>26</v>
      </c>
      <c r="K6" s="20" t="s">
        <v>31</v>
      </c>
      <c r="L6" s="20" t="s">
        <v>50</v>
      </c>
      <c r="M6" s="20" t="str">
        <f t="shared" si="0"/>
        <v>Night
(p/kWh)PC 1 - Unrestricted</v>
      </c>
      <c r="N6" s="20" t="s">
        <v>76</v>
      </c>
    </row>
    <row r="7" spans="2:14" x14ac:dyDescent="0.25">
      <c r="B7" s="2">
        <v>14</v>
      </c>
      <c r="J7" s="20" t="s">
        <v>28</v>
      </c>
      <c r="K7" s="20" t="s">
        <v>31</v>
      </c>
      <c r="L7" s="20" t="s">
        <v>50</v>
      </c>
      <c r="M7" s="20" t="str">
        <f t="shared" si="0"/>
        <v>Evening &amp; Weekend
(p/kWh)PC 1 - Unrestricted</v>
      </c>
      <c r="N7" s="20" t="s">
        <v>76</v>
      </c>
    </row>
    <row r="8" spans="2:14" x14ac:dyDescent="0.25">
      <c r="B8" s="2">
        <v>15</v>
      </c>
      <c r="H8" s="15" t="s">
        <v>40</v>
      </c>
      <c r="J8" s="20" t="s">
        <v>7</v>
      </c>
      <c r="K8" s="20" t="s">
        <v>32</v>
      </c>
      <c r="L8" s="20" t="s">
        <v>51</v>
      </c>
      <c r="M8" s="20" t="str">
        <f t="shared" si="0"/>
        <v>Standing Charge
(p/day)PC 2 - Economy 7</v>
      </c>
      <c r="N8" s="20" t="s">
        <v>43</v>
      </c>
    </row>
    <row r="9" spans="2:14" x14ac:dyDescent="0.25">
      <c r="B9" s="2">
        <v>16</v>
      </c>
      <c r="H9" s="17">
        <v>0.1</v>
      </c>
      <c r="J9" s="20" t="s">
        <v>8</v>
      </c>
      <c r="K9" s="20" t="s">
        <v>32</v>
      </c>
      <c r="L9" s="20" t="s">
        <v>51</v>
      </c>
      <c r="M9" s="20" t="str">
        <f t="shared" si="0"/>
        <v>Unit Rate
(p/kWh)PC 2 - Economy 7</v>
      </c>
      <c r="N9" s="20" t="s">
        <v>76</v>
      </c>
    </row>
    <row r="10" spans="2:14" x14ac:dyDescent="0.25">
      <c r="B10" s="2">
        <v>17</v>
      </c>
      <c r="J10" s="20" t="s">
        <v>25</v>
      </c>
      <c r="K10" s="20" t="s">
        <v>32</v>
      </c>
      <c r="L10" s="20" t="s">
        <v>51</v>
      </c>
      <c r="M10" s="20" t="str">
        <f t="shared" si="0"/>
        <v>Day
(p/kWh)PC 2 - Economy 7</v>
      </c>
      <c r="N10" s="20" t="s">
        <v>45</v>
      </c>
    </row>
    <row r="11" spans="2:14" x14ac:dyDescent="0.25">
      <c r="B11" s="2">
        <v>18</v>
      </c>
      <c r="H11" s="1" t="s">
        <v>31</v>
      </c>
      <c r="J11" s="20" t="s">
        <v>26</v>
      </c>
      <c r="K11" s="20" t="s">
        <v>32</v>
      </c>
      <c r="L11" s="20" t="s">
        <v>51</v>
      </c>
      <c r="M11" s="20" t="str">
        <f t="shared" si="0"/>
        <v>Night
(p/kWh)PC 2 - Economy 7</v>
      </c>
      <c r="N11" s="20" t="s">
        <v>46</v>
      </c>
    </row>
    <row r="12" spans="2:14" x14ac:dyDescent="0.25">
      <c r="B12" s="2">
        <v>19</v>
      </c>
      <c r="H12" s="1" t="s">
        <v>32</v>
      </c>
      <c r="J12" s="20" t="s">
        <v>28</v>
      </c>
      <c r="K12" s="20" t="s">
        <v>32</v>
      </c>
      <c r="L12" s="20" t="s">
        <v>51</v>
      </c>
      <c r="M12" s="20" t="str">
        <f t="shared" si="0"/>
        <v>Evening &amp; Weekend
(p/kWh)PC 2 - Economy 7</v>
      </c>
      <c r="N12" s="20" t="s">
        <v>76</v>
      </c>
    </row>
    <row r="13" spans="2:14" x14ac:dyDescent="0.25">
      <c r="B13" s="2">
        <v>20</v>
      </c>
      <c r="H13" s="1" t="s">
        <v>36</v>
      </c>
      <c r="J13" s="20" t="s">
        <v>7</v>
      </c>
      <c r="K13" s="20" t="s">
        <v>36</v>
      </c>
      <c r="L13" s="20" t="s">
        <v>50</v>
      </c>
      <c r="M13" s="20" t="str">
        <f t="shared" ref="M13:M17" si="1">J13&amp;K13</f>
        <v>Standing Charge
(p/day)PC 3 - Unrestricted</v>
      </c>
      <c r="N13" s="20" t="s">
        <v>43</v>
      </c>
    </row>
    <row r="14" spans="2:14" x14ac:dyDescent="0.25">
      <c r="B14" s="2">
        <v>21</v>
      </c>
      <c r="H14" s="1" t="s">
        <v>33</v>
      </c>
      <c r="J14" s="20" t="s">
        <v>8</v>
      </c>
      <c r="K14" s="20" t="s">
        <v>36</v>
      </c>
      <c r="L14" s="20" t="s">
        <v>50</v>
      </c>
      <c r="M14" s="20" t="str">
        <f t="shared" si="1"/>
        <v>Unit Rate
(p/kWh)PC 3 - Unrestricted</v>
      </c>
      <c r="N14" s="20" t="s">
        <v>44</v>
      </c>
    </row>
    <row r="15" spans="2:14" x14ac:dyDescent="0.25">
      <c r="B15" s="2">
        <v>22</v>
      </c>
      <c r="H15" s="1" t="s">
        <v>34</v>
      </c>
      <c r="J15" s="20" t="s">
        <v>25</v>
      </c>
      <c r="K15" s="20" t="s">
        <v>36</v>
      </c>
      <c r="L15" s="20" t="s">
        <v>50</v>
      </c>
      <c r="M15" s="20" t="str">
        <f t="shared" si="1"/>
        <v>Day
(p/kWh)PC 3 - Unrestricted</v>
      </c>
      <c r="N15" s="20" t="s">
        <v>76</v>
      </c>
    </row>
    <row r="16" spans="2:14" x14ac:dyDescent="0.25">
      <c r="B16" s="2">
        <v>23</v>
      </c>
      <c r="H16" s="1" t="s">
        <v>35</v>
      </c>
      <c r="J16" s="20" t="s">
        <v>26</v>
      </c>
      <c r="K16" s="20" t="s">
        <v>36</v>
      </c>
      <c r="L16" s="20" t="s">
        <v>50</v>
      </c>
      <c r="M16" s="20" t="str">
        <f t="shared" si="1"/>
        <v>Night
(p/kWh)PC 3 - Unrestricted</v>
      </c>
      <c r="N16" s="20" t="s">
        <v>76</v>
      </c>
    </row>
    <row r="17" spans="10:14" x14ac:dyDescent="0.25">
      <c r="J17" s="20" t="s">
        <v>28</v>
      </c>
      <c r="K17" s="20" t="s">
        <v>36</v>
      </c>
      <c r="L17" s="20" t="s">
        <v>50</v>
      </c>
      <c r="M17" s="20" t="str">
        <f t="shared" si="1"/>
        <v>Evening &amp; Weekend
(p/kWh)PC 3 - Unrestricted</v>
      </c>
      <c r="N17" s="20" t="s">
        <v>76</v>
      </c>
    </row>
    <row r="18" spans="10:14" x14ac:dyDescent="0.25">
      <c r="J18" s="20" t="s">
        <v>7</v>
      </c>
      <c r="K18" s="20" t="s">
        <v>33</v>
      </c>
      <c r="L18" s="20" t="s">
        <v>52</v>
      </c>
      <c r="M18" s="20" t="str">
        <f t="shared" si="0"/>
        <v>Standing Charge
(p/day)PC 3 - Evening &amp; Weekend</v>
      </c>
      <c r="N18" s="20" t="s">
        <v>43</v>
      </c>
    </row>
    <row r="19" spans="10:14" x14ac:dyDescent="0.25">
      <c r="J19" s="20" t="s">
        <v>8</v>
      </c>
      <c r="K19" s="20" t="s">
        <v>33</v>
      </c>
      <c r="L19" s="20" t="s">
        <v>52</v>
      </c>
      <c r="M19" s="20" t="str">
        <f t="shared" si="0"/>
        <v>Unit Rate
(p/kWh)PC 3 - Evening &amp; Weekend</v>
      </c>
      <c r="N19" s="20" t="s">
        <v>76</v>
      </c>
    </row>
    <row r="20" spans="10:14" x14ac:dyDescent="0.25">
      <c r="J20" s="20" t="s">
        <v>25</v>
      </c>
      <c r="K20" s="20" t="s">
        <v>33</v>
      </c>
      <c r="L20" s="20" t="s">
        <v>52</v>
      </c>
      <c r="M20" s="20" t="str">
        <f t="shared" si="0"/>
        <v>Day
(p/kWh)PC 3 - Evening &amp; Weekend</v>
      </c>
      <c r="N20" s="20" t="s">
        <v>49</v>
      </c>
    </row>
    <row r="21" spans="10:14" x14ac:dyDescent="0.25">
      <c r="J21" s="20" t="s">
        <v>26</v>
      </c>
      <c r="K21" s="20" t="s">
        <v>33</v>
      </c>
      <c r="L21" s="20" t="s">
        <v>52</v>
      </c>
      <c r="M21" s="20" t="str">
        <f t="shared" si="0"/>
        <v>Night
(p/kWh)PC 3 - Evening &amp; Weekend</v>
      </c>
      <c r="N21" s="20" t="s">
        <v>76</v>
      </c>
    </row>
    <row r="22" spans="10:14" x14ac:dyDescent="0.25">
      <c r="J22" s="20" t="s">
        <v>28</v>
      </c>
      <c r="K22" s="20" t="s">
        <v>33</v>
      </c>
      <c r="L22" s="20" t="s">
        <v>52</v>
      </c>
      <c r="M22" s="20" t="str">
        <f t="shared" si="0"/>
        <v>Evening &amp; Weekend
(p/kWh)PC 3 - Evening &amp; Weekend</v>
      </c>
      <c r="N22" s="20" t="s">
        <v>48</v>
      </c>
    </row>
    <row r="23" spans="10:14" x14ac:dyDescent="0.25">
      <c r="J23" s="20" t="s">
        <v>7</v>
      </c>
      <c r="K23" s="20" t="s">
        <v>34</v>
      </c>
      <c r="L23" s="20" t="s">
        <v>51</v>
      </c>
      <c r="M23" s="20" t="str">
        <f t="shared" ref="M23:M27" si="2">J23&amp;K23</f>
        <v>Standing Charge
(p/day)PC 4 - Economy 7</v>
      </c>
      <c r="N23" s="20" t="s">
        <v>43</v>
      </c>
    </row>
    <row r="24" spans="10:14" x14ac:dyDescent="0.25">
      <c r="J24" s="20" t="s">
        <v>8</v>
      </c>
      <c r="K24" s="20" t="s">
        <v>34</v>
      </c>
      <c r="L24" s="20" t="s">
        <v>51</v>
      </c>
      <c r="M24" s="20" t="str">
        <f t="shared" si="2"/>
        <v>Unit Rate
(p/kWh)PC 4 - Economy 7</v>
      </c>
      <c r="N24" s="20" t="s">
        <v>76</v>
      </c>
    </row>
    <row r="25" spans="10:14" x14ac:dyDescent="0.25">
      <c r="J25" s="20" t="s">
        <v>25</v>
      </c>
      <c r="K25" s="20" t="s">
        <v>34</v>
      </c>
      <c r="L25" s="20" t="s">
        <v>51</v>
      </c>
      <c r="M25" s="20" t="str">
        <f t="shared" si="2"/>
        <v>Day
(p/kWh)PC 4 - Economy 7</v>
      </c>
      <c r="N25" s="20" t="s">
        <v>45</v>
      </c>
    </row>
    <row r="26" spans="10:14" x14ac:dyDescent="0.25">
      <c r="J26" s="20" t="s">
        <v>26</v>
      </c>
      <c r="K26" s="20" t="s">
        <v>34</v>
      </c>
      <c r="L26" s="20" t="s">
        <v>51</v>
      </c>
      <c r="M26" s="20" t="str">
        <f t="shared" si="2"/>
        <v>Night
(p/kWh)PC 4 - Economy 7</v>
      </c>
      <c r="N26" s="20" t="s">
        <v>46</v>
      </c>
    </row>
    <row r="27" spans="10:14" x14ac:dyDescent="0.25">
      <c r="J27" s="20" t="s">
        <v>28</v>
      </c>
      <c r="K27" s="20" t="s">
        <v>34</v>
      </c>
      <c r="L27" s="20" t="s">
        <v>51</v>
      </c>
      <c r="M27" s="20" t="str">
        <f t="shared" si="2"/>
        <v>Evening &amp; Weekend
(p/kWh)PC 4 - Economy 7</v>
      </c>
      <c r="N27" s="20" t="s">
        <v>76</v>
      </c>
    </row>
    <row r="28" spans="10:14" x14ac:dyDescent="0.25">
      <c r="J28" s="20" t="s">
        <v>7</v>
      </c>
      <c r="K28" s="20" t="s">
        <v>35</v>
      </c>
      <c r="L28" s="20" t="s">
        <v>53</v>
      </c>
      <c r="M28" s="20" t="str">
        <f t="shared" si="0"/>
        <v>Standing Charge
(p/day)PC 4 - 3 Rate</v>
      </c>
      <c r="N28" s="20" t="s">
        <v>43</v>
      </c>
    </row>
    <row r="29" spans="10:14" x14ac:dyDescent="0.25">
      <c r="J29" s="20" t="s">
        <v>8</v>
      </c>
      <c r="K29" s="20" t="s">
        <v>35</v>
      </c>
      <c r="L29" s="20" t="s">
        <v>53</v>
      </c>
      <c r="M29" s="20" t="str">
        <f t="shared" si="0"/>
        <v>Unit Rate
(p/kWh)PC 4 - 3 Rate</v>
      </c>
      <c r="N29" s="20" t="s">
        <v>76</v>
      </c>
    </row>
    <row r="30" spans="10:14" x14ac:dyDescent="0.25">
      <c r="J30" s="20" t="s">
        <v>25</v>
      </c>
      <c r="K30" s="20" t="s">
        <v>35</v>
      </c>
      <c r="L30" s="20" t="s">
        <v>53</v>
      </c>
      <c r="M30" s="20" t="str">
        <f t="shared" si="0"/>
        <v>Day
(p/kWh)PC 4 - 3 Rate</v>
      </c>
      <c r="N30" s="20" t="s">
        <v>49</v>
      </c>
    </row>
    <row r="31" spans="10:14" x14ac:dyDescent="0.25">
      <c r="J31" s="20" t="s">
        <v>26</v>
      </c>
      <c r="K31" s="20" t="s">
        <v>35</v>
      </c>
      <c r="L31" s="20" t="s">
        <v>53</v>
      </c>
      <c r="M31" s="20" t="str">
        <f t="shared" si="0"/>
        <v>Night
(p/kWh)PC 4 - 3 Rate</v>
      </c>
      <c r="N31" s="20" t="s">
        <v>46</v>
      </c>
    </row>
    <row r="32" spans="10:14" x14ac:dyDescent="0.25">
      <c r="J32" s="20" t="s">
        <v>28</v>
      </c>
      <c r="K32" s="20" t="s">
        <v>35</v>
      </c>
      <c r="L32" s="20" t="s">
        <v>53</v>
      </c>
      <c r="M32" s="20" t="str">
        <f t="shared" si="0"/>
        <v>Evening &amp; Weekend
(p/kWh)PC 4 - 3 Rate</v>
      </c>
      <c r="N32" s="20" t="s">
        <v>47</v>
      </c>
    </row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C69"/>
  </sheetPr>
  <dimension ref="A1:O21"/>
  <sheetViews>
    <sheetView showGridLines="0" workbookViewId="0">
      <pane ySplit="6" topLeftCell="A7" activePane="bottomLeft" state="frozen"/>
      <selection pane="bottomLeft" activeCell="G10" sqref="G10"/>
    </sheetView>
  </sheetViews>
  <sheetFormatPr defaultColWidth="0" defaultRowHeight="15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customWidth="1"/>
    <col min="6" max="6" width="9.28515625" style="35" customWidth="1"/>
    <col min="7" max="7" width="2.85546875" style="35" customWidth="1"/>
    <col min="8" max="8" width="15.42578125" style="35" customWidth="1"/>
    <col min="9" max="9" width="9.28515625" style="35" customWidth="1"/>
    <col min="10" max="10" width="2.85546875" style="35" customWidth="1"/>
    <col min="11" max="11" width="15.42578125" style="35" customWidth="1"/>
    <col min="12" max="12" width="9.28515625" style="35" customWidth="1"/>
    <col min="13" max="13" width="2.85546875" style="35" customWidth="1"/>
    <col min="14" max="15" width="0" style="35" hidden="1" customWidth="1"/>
    <col min="16" max="16384" width="9.140625" style="35" hidden="1"/>
  </cols>
  <sheetData>
    <row r="1" spans="1:15" ht="15" customHeight="1" x14ac:dyDescent="0.25">
      <c r="A1" s="34"/>
      <c r="B1" s="34"/>
      <c r="C1" s="34"/>
      <c r="D1" s="34"/>
    </row>
    <row r="2" spans="1:15" ht="15" customHeight="1" x14ac:dyDescent="0.25">
      <c r="A2" s="34"/>
      <c r="B2" s="34"/>
      <c r="C2" s="36"/>
      <c r="D2" s="36"/>
      <c r="E2" s="46" t="s">
        <v>19</v>
      </c>
      <c r="F2" s="46"/>
      <c r="G2" s="46"/>
      <c r="H2" s="46"/>
      <c r="I2" s="46"/>
      <c r="J2" s="46"/>
      <c r="K2" s="46"/>
      <c r="L2" s="46"/>
    </row>
    <row r="3" spans="1:15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37"/>
      <c r="N3" s="37"/>
      <c r="O3" s="37"/>
    </row>
    <row r="4" spans="1:15" x14ac:dyDescent="0.25">
      <c r="A4" s="34"/>
      <c r="B4" s="34"/>
      <c r="C4" s="34"/>
      <c r="D4" s="34"/>
    </row>
    <row r="5" spans="1:15" ht="18.75" x14ac:dyDescent="0.25">
      <c r="A5" s="34"/>
      <c r="B5" s="34"/>
      <c r="C5" s="34"/>
      <c r="D5" s="34"/>
      <c r="E5" s="47" t="s">
        <v>20</v>
      </c>
      <c r="F5" s="47"/>
      <c r="H5" s="47" t="s">
        <v>21</v>
      </c>
      <c r="I5" s="47"/>
      <c r="K5" s="47" t="s">
        <v>22</v>
      </c>
      <c r="L5" s="47"/>
    </row>
    <row r="6" spans="1:15" ht="30" x14ac:dyDescent="0.25">
      <c r="B6" s="10" t="s">
        <v>23</v>
      </c>
      <c r="C6" s="10" t="s">
        <v>0</v>
      </c>
      <c r="E6" s="9" t="s">
        <v>7</v>
      </c>
      <c r="F6" s="9" t="s">
        <v>8</v>
      </c>
      <c r="H6" s="9" t="s">
        <v>7</v>
      </c>
      <c r="I6" s="9" t="s">
        <v>8</v>
      </c>
      <c r="K6" s="9" t="s">
        <v>7</v>
      </c>
      <c r="L6" s="9" t="s">
        <v>8</v>
      </c>
    </row>
    <row r="7" spans="1:15" x14ac:dyDescent="0.25">
      <c r="B7" s="43" t="s">
        <v>15</v>
      </c>
      <c r="C7" s="38">
        <v>10</v>
      </c>
      <c r="E7" s="39">
        <f t="shared" ref="E7:F20" si="0">VLOOKUP("Matrix P"&amp;RIGHT($E$2,1)&amp;" "&amp;VLOOKUP("PC "&amp;RIGHT($E$2,1)&amp;" - "&amp;$B$7,Meter,2,0)&amp;" "&amp;$C7,Prices,MATCH($E$5&amp;VLOOKUP(E$6&amp;"PC "&amp;RIGHT($E$2,1)&amp;" - "&amp;$B$7,Rate,2,0),Prices_,0),0)</f>
        <v>37.589999999999996</v>
      </c>
      <c r="F7" s="39">
        <f t="shared" si="0"/>
        <v>20.72</v>
      </c>
      <c r="H7" s="39">
        <f t="shared" ref="H7:I20" si="1">VLOOKUP("Matrix P"&amp;RIGHT($E$2,1)&amp;" "&amp;VLOOKUP("PC "&amp;RIGHT($E$2,1)&amp;" - "&amp;$B$7,Meter,2,0)&amp;" "&amp;$C7,Prices,MATCH($H$5&amp;VLOOKUP(H$6&amp;"PC "&amp;RIGHT($E$2,1)&amp;" - "&amp;$B$7,Rate,2,0),Prices_,0),0)</f>
        <v>38.82</v>
      </c>
      <c r="I7" s="39">
        <f t="shared" si="1"/>
        <v>19.16</v>
      </c>
      <c r="K7" s="39">
        <f t="shared" ref="K7:L20" si="2">VLOOKUP("Matrix P"&amp;RIGHT($E$2,1)&amp;" "&amp;VLOOKUP("PC "&amp;RIGHT($E$2,1)&amp;" - "&amp;$B$7,Meter,2,0)&amp;" "&amp;$C7,Prices,MATCH($K$5&amp;VLOOKUP(K$6&amp;"PC "&amp;RIGHT($E$2,1)&amp;" - "&amp;$B$7,Rate,2,0),Prices_,0),0)</f>
        <v>39.69</v>
      </c>
      <c r="L7" s="39">
        <f t="shared" si="2"/>
        <v>18.559999999999999</v>
      </c>
    </row>
    <row r="8" spans="1:15" x14ac:dyDescent="0.25">
      <c r="B8" s="44"/>
      <c r="C8" s="38">
        <v>11</v>
      </c>
      <c r="E8" s="39">
        <f t="shared" si="0"/>
        <v>39.93</v>
      </c>
      <c r="F8" s="39">
        <f t="shared" si="0"/>
        <v>19.89</v>
      </c>
      <c r="H8" s="39">
        <f t="shared" si="1"/>
        <v>43.33</v>
      </c>
      <c r="I8" s="39">
        <f t="shared" si="1"/>
        <v>18.100000000000001</v>
      </c>
      <c r="K8" s="39">
        <f t="shared" si="2"/>
        <v>45.17</v>
      </c>
      <c r="L8" s="39">
        <f t="shared" si="2"/>
        <v>17.45</v>
      </c>
    </row>
    <row r="9" spans="1:15" x14ac:dyDescent="0.25">
      <c r="B9" s="44"/>
      <c r="C9" s="38">
        <v>12</v>
      </c>
      <c r="E9" s="39">
        <f t="shared" si="0"/>
        <v>35</v>
      </c>
      <c r="F9" s="39">
        <f t="shared" si="0"/>
        <v>20.69</v>
      </c>
      <c r="H9" s="39">
        <f t="shared" si="1"/>
        <v>34.64</v>
      </c>
      <c r="I9" s="39">
        <f t="shared" si="1"/>
        <v>19.32</v>
      </c>
      <c r="K9" s="39">
        <f t="shared" si="2"/>
        <v>34.979999999999997</v>
      </c>
      <c r="L9" s="39">
        <f t="shared" si="2"/>
        <v>18.850000000000001</v>
      </c>
    </row>
    <row r="10" spans="1:15" x14ac:dyDescent="0.25">
      <c r="B10" s="44"/>
      <c r="C10" s="38">
        <v>13</v>
      </c>
      <c r="E10" s="39">
        <f t="shared" si="0"/>
        <v>40.659999999999997</v>
      </c>
      <c r="F10" s="39">
        <f t="shared" si="0"/>
        <v>20.14</v>
      </c>
      <c r="H10" s="39">
        <f t="shared" si="1"/>
        <v>45.6</v>
      </c>
      <c r="I10" s="39">
        <f t="shared" si="1"/>
        <v>18.41</v>
      </c>
      <c r="K10" s="39">
        <f t="shared" si="2"/>
        <v>48.41</v>
      </c>
      <c r="L10" s="39">
        <f t="shared" si="2"/>
        <v>17.850000000000001</v>
      </c>
    </row>
    <row r="11" spans="1:15" x14ac:dyDescent="0.25">
      <c r="B11" s="44"/>
      <c r="C11" s="38">
        <v>14</v>
      </c>
      <c r="E11" s="39">
        <f t="shared" si="0"/>
        <v>41.86</v>
      </c>
      <c r="F11" s="39">
        <f t="shared" si="0"/>
        <v>20.100000000000001</v>
      </c>
      <c r="H11" s="39">
        <f t="shared" si="1"/>
        <v>45.78</v>
      </c>
      <c r="I11" s="39">
        <f t="shared" si="1"/>
        <v>18.22</v>
      </c>
      <c r="K11" s="39">
        <f t="shared" si="2"/>
        <v>47.92</v>
      </c>
      <c r="L11" s="39">
        <f t="shared" si="2"/>
        <v>17.52</v>
      </c>
    </row>
    <row r="12" spans="1:15" x14ac:dyDescent="0.25">
      <c r="B12" s="44"/>
      <c r="C12" s="38">
        <v>15</v>
      </c>
      <c r="E12" s="39">
        <f t="shared" si="0"/>
        <v>42.93</v>
      </c>
      <c r="F12" s="39">
        <f t="shared" si="0"/>
        <v>19.690000000000001</v>
      </c>
      <c r="H12" s="39">
        <f t="shared" si="1"/>
        <v>46.839999999999996</v>
      </c>
      <c r="I12" s="39">
        <f t="shared" si="1"/>
        <v>17.87</v>
      </c>
      <c r="K12" s="39">
        <f t="shared" si="2"/>
        <v>48.94</v>
      </c>
      <c r="L12" s="39">
        <f t="shared" si="2"/>
        <v>17.239999999999998</v>
      </c>
    </row>
    <row r="13" spans="1:15" x14ac:dyDescent="0.25">
      <c r="B13" s="44"/>
      <c r="C13" s="38">
        <v>16</v>
      </c>
      <c r="E13" s="39">
        <f t="shared" si="0"/>
        <v>39.339999999999996</v>
      </c>
      <c r="F13" s="39">
        <f t="shared" si="0"/>
        <v>20.02</v>
      </c>
      <c r="H13" s="39">
        <f t="shared" si="1"/>
        <v>41.839999999999996</v>
      </c>
      <c r="I13" s="39">
        <f t="shared" si="1"/>
        <v>18.39</v>
      </c>
      <c r="K13" s="39">
        <f t="shared" si="2"/>
        <v>43.42</v>
      </c>
      <c r="L13" s="39">
        <f t="shared" si="2"/>
        <v>17.8</v>
      </c>
    </row>
    <row r="14" spans="1:15" x14ac:dyDescent="0.25">
      <c r="B14" s="44"/>
      <c r="C14" s="38">
        <v>17</v>
      </c>
      <c r="E14" s="39">
        <f t="shared" si="0"/>
        <v>43.67</v>
      </c>
      <c r="F14" s="39">
        <f t="shared" si="0"/>
        <v>19.22</v>
      </c>
      <c r="H14" s="39">
        <f t="shared" si="1"/>
        <v>47.61</v>
      </c>
      <c r="I14" s="39">
        <f t="shared" si="1"/>
        <v>17.57</v>
      </c>
      <c r="K14" s="39">
        <f t="shared" si="2"/>
        <v>50.97</v>
      </c>
      <c r="L14" s="39">
        <f t="shared" si="2"/>
        <v>17.12</v>
      </c>
    </row>
    <row r="15" spans="1:15" x14ac:dyDescent="0.25">
      <c r="B15" s="44"/>
      <c r="C15" s="38">
        <v>18</v>
      </c>
      <c r="E15" s="39">
        <f t="shared" si="0"/>
        <v>42.3</v>
      </c>
      <c r="F15" s="39">
        <f t="shared" si="0"/>
        <v>18.8</v>
      </c>
      <c r="H15" s="39">
        <f t="shared" si="1"/>
        <v>46.8</v>
      </c>
      <c r="I15" s="39">
        <f t="shared" si="1"/>
        <v>17.149999999999999</v>
      </c>
      <c r="K15" s="39">
        <f t="shared" si="2"/>
        <v>48.839999999999996</v>
      </c>
      <c r="L15" s="39">
        <f t="shared" si="2"/>
        <v>16.68</v>
      </c>
    </row>
    <row r="16" spans="1:15" x14ac:dyDescent="0.25">
      <c r="B16" s="44"/>
      <c r="C16" s="38">
        <v>19</v>
      </c>
      <c r="E16" s="39">
        <f t="shared" si="0"/>
        <v>38.9</v>
      </c>
      <c r="F16" s="39">
        <f t="shared" si="0"/>
        <v>21.23</v>
      </c>
      <c r="H16" s="39">
        <f t="shared" si="1"/>
        <v>40.98</v>
      </c>
      <c r="I16" s="39">
        <f t="shared" si="1"/>
        <v>19.52</v>
      </c>
      <c r="K16" s="39">
        <f t="shared" si="2"/>
        <v>42.14</v>
      </c>
      <c r="L16" s="39">
        <f t="shared" si="2"/>
        <v>18.87</v>
      </c>
    </row>
    <row r="17" spans="2:12" x14ac:dyDescent="0.25">
      <c r="B17" s="44"/>
      <c r="C17" s="38">
        <v>20</v>
      </c>
      <c r="E17" s="39">
        <f t="shared" si="0"/>
        <v>39.61</v>
      </c>
      <c r="F17" s="39">
        <f t="shared" si="0"/>
        <v>20.260000000000002</v>
      </c>
      <c r="H17" s="39">
        <f t="shared" si="1"/>
        <v>42.58</v>
      </c>
      <c r="I17" s="39">
        <f t="shared" si="1"/>
        <v>18.55</v>
      </c>
      <c r="K17" s="39">
        <f t="shared" si="2"/>
        <v>44.379999999999995</v>
      </c>
      <c r="L17" s="39">
        <f t="shared" si="2"/>
        <v>17.899999999999999</v>
      </c>
    </row>
    <row r="18" spans="2:12" x14ac:dyDescent="0.25">
      <c r="B18" s="44"/>
      <c r="C18" s="38">
        <v>21</v>
      </c>
      <c r="E18" s="39">
        <f t="shared" si="0"/>
        <v>41.64</v>
      </c>
      <c r="F18" s="39">
        <f t="shared" si="0"/>
        <v>19.7</v>
      </c>
      <c r="H18" s="39">
        <f t="shared" si="1"/>
        <v>46.08</v>
      </c>
      <c r="I18" s="39">
        <f t="shared" si="1"/>
        <v>17.920000000000002</v>
      </c>
      <c r="K18" s="39">
        <f t="shared" si="2"/>
        <v>48.9</v>
      </c>
      <c r="L18" s="39">
        <f t="shared" si="2"/>
        <v>17.329999999999998</v>
      </c>
    </row>
    <row r="19" spans="2:12" x14ac:dyDescent="0.25">
      <c r="B19" s="44"/>
      <c r="C19" s="38">
        <v>22</v>
      </c>
      <c r="E19" s="39">
        <f t="shared" si="0"/>
        <v>43.36</v>
      </c>
      <c r="F19" s="39">
        <f t="shared" si="0"/>
        <v>20.13</v>
      </c>
      <c r="H19" s="39">
        <f t="shared" si="1"/>
        <v>48.64</v>
      </c>
      <c r="I19" s="39">
        <f t="shared" si="1"/>
        <v>18.27</v>
      </c>
      <c r="K19" s="39">
        <f t="shared" si="2"/>
        <v>51.79</v>
      </c>
      <c r="L19" s="39">
        <f t="shared" si="2"/>
        <v>17.600000000000001</v>
      </c>
    </row>
    <row r="20" spans="2:12" x14ac:dyDescent="0.25">
      <c r="B20" s="45"/>
      <c r="C20" s="38">
        <v>23</v>
      </c>
      <c r="E20" s="39">
        <f t="shared" si="0"/>
        <v>42.98</v>
      </c>
      <c r="F20" s="39">
        <f t="shared" si="0"/>
        <v>19.72</v>
      </c>
      <c r="H20" s="39">
        <f t="shared" si="1"/>
        <v>46.5</v>
      </c>
      <c r="I20" s="39">
        <f t="shared" si="1"/>
        <v>17.88</v>
      </c>
      <c r="K20" s="39">
        <f t="shared" si="2"/>
        <v>48.379999999999995</v>
      </c>
      <c r="L20" s="39">
        <f t="shared" si="2"/>
        <v>17.23</v>
      </c>
    </row>
    <row r="21" spans="2:12" x14ac:dyDescent="0.25"/>
  </sheetData>
  <sheetProtection password="CD3C" sheet="1" objects="1" scenarios="1"/>
  <mergeCells count="5">
    <mergeCell ref="B7:B20"/>
    <mergeCell ref="E2:L3"/>
    <mergeCell ref="H5:I5"/>
    <mergeCell ref="K5:L5"/>
    <mergeCell ref="E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3C69"/>
  </sheetPr>
  <dimension ref="A1:P22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customWidth="1"/>
    <col min="3" max="3" width="7.140625" style="35" customWidth="1"/>
    <col min="4" max="4" width="2.85546875" style="35" customWidth="1"/>
    <col min="5" max="5" width="15.42578125" style="35" customWidth="1"/>
    <col min="6" max="7" width="8.5703125" style="35" customWidth="1"/>
    <col min="8" max="8" width="2.85546875" style="35" customWidth="1"/>
    <col min="9" max="9" width="15.42578125" style="35" customWidth="1"/>
    <col min="10" max="11" width="8.5703125" style="35" customWidth="1"/>
    <col min="12" max="12" width="2.85546875" style="35" customWidth="1"/>
    <col min="13" max="13" width="15.42578125" style="35" customWidth="1"/>
    <col min="14" max="15" width="8.5703125" style="35" customWidth="1"/>
    <col min="16" max="16" width="2.85546875" style="35" customWidth="1"/>
    <col min="17" max="16384" width="9.140625" style="35" hidden="1"/>
  </cols>
  <sheetData>
    <row r="1" spans="1:15" ht="15" customHeight="1" x14ac:dyDescent="0.25">
      <c r="A1" s="34"/>
      <c r="B1" s="34"/>
      <c r="C1" s="34"/>
      <c r="D1" s="34"/>
    </row>
    <row r="2" spans="1:15" ht="15" customHeight="1" x14ac:dyDescent="0.25">
      <c r="A2" s="34"/>
      <c r="B2" s="34"/>
      <c r="C2" s="36"/>
      <c r="D2" s="36"/>
      <c r="E2" s="46" t="s">
        <v>24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34"/>
      <c r="B4" s="34"/>
      <c r="C4" s="34"/>
      <c r="D4" s="34"/>
    </row>
    <row r="5" spans="1:15" ht="18.75" x14ac:dyDescent="0.25">
      <c r="A5" s="34"/>
      <c r="B5" s="34"/>
      <c r="C5" s="34"/>
      <c r="D5" s="34"/>
      <c r="E5" s="48" t="s">
        <v>20</v>
      </c>
      <c r="F5" s="48"/>
      <c r="G5" s="48"/>
      <c r="H5" s="3"/>
      <c r="I5" s="48" t="s">
        <v>21</v>
      </c>
      <c r="J5" s="48"/>
      <c r="K5" s="48"/>
      <c r="L5" s="3"/>
      <c r="M5" s="48" t="s">
        <v>22</v>
      </c>
      <c r="N5" s="48"/>
      <c r="O5" s="48"/>
    </row>
    <row r="6" spans="1:15" ht="30" x14ac:dyDescent="0.25">
      <c r="B6" s="10" t="s">
        <v>23</v>
      </c>
      <c r="C6" s="10" t="s">
        <v>0</v>
      </c>
      <c r="E6" s="9" t="s">
        <v>7</v>
      </c>
      <c r="F6" s="9" t="s">
        <v>25</v>
      </c>
      <c r="G6" s="9" t="s">
        <v>26</v>
      </c>
      <c r="I6" s="9" t="s">
        <v>7</v>
      </c>
      <c r="J6" s="9" t="s">
        <v>25</v>
      </c>
      <c r="K6" s="9" t="s">
        <v>26</v>
      </c>
      <c r="M6" s="9" t="s">
        <v>7</v>
      </c>
      <c r="N6" s="9" t="s">
        <v>25</v>
      </c>
      <c r="O6" s="9" t="s">
        <v>26</v>
      </c>
    </row>
    <row r="7" spans="1:15" ht="15" customHeight="1" x14ac:dyDescent="0.25">
      <c r="B7" s="49" t="s">
        <v>17</v>
      </c>
      <c r="C7" s="38">
        <v>10</v>
      </c>
      <c r="E7" s="39">
        <f t="shared" ref="E7:G20" si="0">VLOOKUP("Matrix P"&amp;RIGHT($E$2,1)&amp;" "&amp;VLOOKUP("PC "&amp;RIGHT($E$2,1)&amp;" - "&amp;$B$7,Meter,2,0)&amp;" "&amp;$C7,Prices,MATCH($E$5&amp;VLOOKUP(E$6&amp;"PC "&amp;RIGHT($E$2,1)&amp;" - "&amp;$B$7,Rate,2,0),Prices_,0),0)</f>
        <v>37.590000000000003</v>
      </c>
      <c r="F7" s="39">
        <f t="shared" si="0"/>
        <v>20.943774469107421</v>
      </c>
      <c r="G7" s="39">
        <f t="shared" si="0"/>
        <v>15.782842567503872</v>
      </c>
      <c r="I7" s="39">
        <f t="shared" ref="I7:K20" si="1">VLOOKUP("Matrix P"&amp;RIGHT($E$2,1)&amp;" "&amp;VLOOKUP("PC "&amp;RIGHT($E$2,1)&amp;" - "&amp;$B$7,Meter,2,0)&amp;" "&amp;$C7,Prices,MATCH($I$5&amp;VLOOKUP(I$6&amp;"PC "&amp;RIGHT($E$2,1)&amp;" - "&amp;$B$7,Rate,2,0),Prices_,0),0)</f>
        <v>38.82</v>
      </c>
      <c r="J7" s="39">
        <f t="shared" si="1"/>
        <v>19.403774469107418</v>
      </c>
      <c r="K7" s="39">
        <f t="shared" si="1"/>
        <v>14.475293629289032</v>
      </c>
      <c r="M7" s="39">
        <f t="shared" ref="M7:O20" si="2">VLOOKUP("Matrix P"&amp;RIGHT($E$2,1)&amp;" "&amp;VLOOKUP("PC "&amp;RIGHT($E$2,1)&amp;" - "&amp;$B$7,Meter,2,0)&amp;" "&amp;$C7,Prices,MATCH($M$5&amp;VLOOKUP(M$6&amp;"PC "&amp;RIGHT($E$2,1)&amp;" - "&amp;$B$7,Rate,2,0),Prices_,0),0)</f>
        <v>39.69</v>
      </c>
      <c r="N7" s="39">
        <f t="shared" si="2"/>
        <v>18.843774469107419</v>
      </c>
      <c r="O7" s="39">
        <f t="shared" si="2"/>
        <v>14.091519160181612</v>
      </c>
    </row>
    <row r="8" spans="1:15" ht="15" customHeight="1" x14ac:dyDescent="0.25">
      <c r="B8" s="49"/>
      <c r="C8" s="38">
        <v>11</v>
      </c>
      <c r="E8" s="39">
        <f t="shared" si="0"/>
        <v>39.93</v>
      </c>
      <c r="F8" s="39">
        <f t="shared" si="0"/>
        <v>20.03630578652135</v>
      </c>
      <c r="G8" s="39">
        <f t="shared" si="0"/>
        <v>16.043057865213537</v>
      </c>
      <c r="I8" s="39">
        <f t="shared" si="1"/>
        <v>43.329999999999991</v>
      </c>
      <c r="J8" s="39">
        <f t="shared" si="1"/>
        <v>18.262611573042708</v>
      </c>
      <c r="K8" s="39">
        <f t="shared" si="1"/>
        <v>14.51044629217083</v>
      </c>
      <c r="M8" s="39">
        <f t="shared" si="2"/>
        <v>45.17</v>
      </c>
      <c r="N8" s="39">
        <f t="shared" si="2"/>
        <v>17.632611573042709</v>
      </c>
      <c r="O8" s="39">
        <f t="shared" si="2"/>
        <v>14.064140505649474</v>
      </c>
    </row>
    <row r="9" spans="1:15" ht="15" customHeight="1" x14ac:dyDescent="0.25">
      <c r="B9" s="49"/>
      <c r="C9" s="38">
        <v>12</v>
      </c>
      <c r="E9" s="39">
        <f t="shared" si="0"/>
        <v>34.999999999999993</v>
      </c>
      <c r="F9" s="39">
        <f t="shared" si="0"/>
        <v>21.075213839987821</v>
      </c>
      <c r="G9" s="39">
        <f t="shared" si="0"/>
        <v>15.387887135778669</v>
      </c>
      <c r="I9" s="39">
        <f t="shared" si="1"/>
        <v>34.640000000000008</v>
      </c>
      <c r="J9" s="39">
        <f t="shared" si="1"/>
        <v>19.732004295401889</v>
      </c>
      <c r="K9" s="39">
        <f t="shared" si="1"/>
        <v>14.217868364534185</v>
      </c>
      <c r="M9" s="39">
        <f t="shared" si="2"/>
        <v>34.979999999999997</v>
      </c>
      <c r="N9" s="39">
        <f t="shared" si="2"/>
        <v>19.28200429540189</v>
      </c>
      <c r="O9" s="39">
        <f t="shared" si="2"/>
        <v>13.909463751204912</v>
      </c>
    </row>
    <row r="10" spans="1:15" ht="15" customHeight="1" x14ac:dyDescent="0.25">
      <c r="B10" s="49"/>
      <c r="C10" s="38">
        <v>13</v>
      </c>
      <c r="E10" s="39">
        <f t="shared" si="0"/>
        <v>40.659999999999997</v>
      </c>
      <c r="F10" s="39">
        <f t="shared" si="0"/>
        <v>20.457093923157942</v>
      </c>
      <c r="G10" s="39">
        <f t="shared" si="0"/>
        <v>15.861281769473829</v>
      </c>
      <c r="I10" s="39">
        <f t="shared" si="1"/>
        <v>45.6</v>
      </c>
      <c r="J10" s="39">
        <f t="shared" si="1"/>
        <v>18.737093923157939</v>
      </c>
      <c r="K10" s="39">
        <f t="shared" si="1"/>
        <v>14.222250461754514</v>
      </c>
      <c r="M10" s="39">
        <f t="shared" si="2"/>
        <v>48.41</v>
      </c>
      <c r="N10" s="39">
        <f t="shared" si="2"/>
        <v>18.19709392315794</v>
      </c>
      <c r="O10" s="39">
        <f t="shared" si="2"/>
        <v>13.7832191540352</v>
      </c>
    </row>
    <row r="11" spans="1:15" ht="15" customHeight="1" x14ac:dyDescent="0.25">
      <c r="B11" s="49"/>
      <c r="C11" s="38">
        <v>14</v>
      </c>
      <c r="E11" s="39">
        <f t="shared" si="0"/>
        <v>41.86</v>
      </c>
      <c r="F11" s="39">
        <f t="shared" si="0"/>
        <v>20.21</v>
      </c>
      <c r="G11" s="39">
        <f t="shared" si="0"/>
        <v>16.43116892721774</v>
      </c>
      <c r="I11" s="39">
        <f t="shared" si="1"/>
        <v>45.78</v>
      </c>
      <c r="J11" s="39">
        <f t="shared" si="1"/>
        <v>18.34790765857975</v>
      </c>
      <c r="K11" s="39">
        <f t="shared" si="1"/>
        <v>14.783261268637993</v>
      </c>
      <c r="M11" s="39">
        <f t="shared" si="2"/>
        <v>47.92</v>
      </c>
      <c r="N11" s="39">
        <f t="shared" si="2"/>
        <v>17.68790765857975</v>
      </c>
      <c r="O11" s="39">
        <f t="shared" si="2"/>
        <v>14.305353610058242</v>
      </c>
    </row>
    <row r="12" spans="1:15" ht="15" customHeight="1" x14ac:dyDescent="0.25">
      <c r="B12" s="49"/>
      <c r="C12" s="38">
        <v>15</v>
      </c>
      <c r="E12" s="39">
        <f t="shared" si="0"/>
        <v>42.93</v>
      </c>
      <c r="F12" s="39">
        <f t="shared" si="0"/>
        <v>19.920963180188984</v>
      </c>
      <c r="G12" s="39">
        <f t="shared" si="0"/>
        <v>15.924815900944933</v>
      </c>
      <c r="I12" s="39">
        <f t="shared" si="1"/>
        <v>46.839999999999996</v>
      </c>
      <c r="J12" s="39">
        <f t="shared" si="1"/>
        <v>18.08048159009449</v>
      </c>
      <c r="K12" s="39">
        <f t="shared" si="1"/>
        <v>14.323852720755948</v>
      </c>
      <c r="M12" s="39">
        <f t="shared" si="2"/>
        <v>48.940000000000005</v>
      </c>
      <c r="N12" s="39">
        <f t="shared" si="2"/>
        <v>17.46096318018899</v>
      </c>
      <c r="O12" s="39">
        <f t="shared" si="2"/>
        <v>13.913371130661453</v>
      </c>
    </row>
    <row r="13" spans="1:15" ht="15" customHeight="1" x14ac:dyDescent="0.25">
      <c r="B13" s="49"/>
      <c r="C13" s="38">
        <v>16</v>
      </c>
      <c r="E13" s="39">
        <f t="shared" si="0"/>
        <v>39.339999999999996</v>
      </c>
      <c r="F13" s="39">
        <f t="shared" si="0"/>
        <v>20.21756828093541</v>
      </c>
      <c r="G13" s="39">
        <f t="shared" si="0"/>
        <v>15.913251090289487</v>
      </c>
      <c r="I13" s="39">
        <f t="shared" si="1"/>
        <v>41.839999999999996</v>
      </c>
      <c r="J13" s="39">
        <f t="shared" si="1"/>
        <v>18.605136561870815</v>
      </c>
      <c r="K13" s="39">
        <f t="shared" si="1"/>
        <v>14.528114528418673</v>
      </c>
      <c r="M13" s="39">
        <f t="shared" si="2"/>
        <v>43.42</v>
      </c>
      <c r="N13" s="39">
        <f t="shared" si="2"/>
        <v>18.025136561870816</v>
      </c>
      <c r="O13" s="39">
        <f t="shared" si="2"/>
        <v>14.140546247483265</v>
      </c>
    </row>
    <row r="14" spans="1:15" ht="15" customHeight="1" x14ac:dyDescent="0.25">
      <c r="B14" s="49"/>
      <c r="C14" s="38">
        <v>17</v>
      </c>
      <c r="E14" s="39">
        <f t="shared" si="0"/>
        <v>43.67</v>
      </c>
      <c r="F14" s="39">
        <f t="shared" si="0"/>
        <v>19.73</v>
      </c>
      <c r="G14" s="39">
        <f t="shared" si="0"/>
        <v>15.69</v>
      </c>
      <c r="I14" s="39">
        <f t="shared" si="1"/>
        <v>47.61</v>
      </c>
      <c r="J14" s="39">
        <f t="shared" si="1"/>
        <v>18.049999999999997</v>
      </c>
      <c r="K14" s="39">
        <f t="shared" si="1"/>
        <v>14.16</v>
      </c>
      <c r="M14" s="39">
        <f t="shared" si="2"/>
        <v>50.969999999999992</v>
      </c>
      <c r="N14" s="39">
        <f t="shared" si="2"/>
        <v>17.559999999999999</v>
      </c>
      <c r="O14" s="39">
        <f t="shared" si="2"/>
        <v>13.82</v>
      </c>
    </row>
    <row r="15" spans="1:15" ht="15" customHeight="1" x14ac:dyDescent="0.25">
      <c r="B15" s="49"/>
      <c r="C15" s="38">
        <v>18</v>
      </c>
      <c r="E15" s="39">
        <f t="shared" si="0"/>
        <v>42.3</v>
      </c>
      <c r="F15" s="39">
        <f t="shared" si="0"/>
        <v>19.37</v>
      </c>
      <c r="G15" s="39">
        <f t="shared" si="0"/>
        <v>15.18</v>
      </c>
      <c r="I15" s="39">
        <f t="shared" si="1"/>
        <v>46.8</v>
      </c>
      <c r="J15" s="39">
        <f t="shared" si="1"/>
        <v>17.700000000000003</v>
      </c>
      <c r="K15" s="39">
        <f t="shared" si="1"/>
        <v>13.689999999999998</v>
      </c>
      <c r="M15" s="39">
        <f t="shared" si="2"/>
        <v>48.839999999999996</v>
      </c>
      <c r="N15" s="39">
        <f t="shared" si="2"/>
        <v>17.2</v>
      </c>
      <c r="O15" s="39">
        <f t="shared" si="2"/>
        <v>13.34</v>
      </c>
    </row>
    <row r="16" spans="1:15" ht="15" customHeight="1" x14ac:dyDescent="0.25">
      <c r="B16" s="49"/>
      <c r="C16" s="38">
        <v>19</v>
      </c>
      <c r="E16" s="39">
        <f t="shared" si="0"/>
        <v>38.899999999999991</v>
      </c>
      <c r="F16" s="39">
        <f t="shared" si="0"/>
        <v>21.473950323011156</v>
      </c>
      <c r="G16" s="39">
        <f t="shared" si="0"/>
        <v>16.155304522156207</v>
      </c>
      <c r="I16" s="39">
        <f t="shared" si="1"/>
        <v>40.97999999999999</v>
      </c>
      <c r="J16" s="39">
        <f t="shared" si="1"/>
        <v>19.783950323011158</v>
      </c>
      <c r="K16" s="39">
        <f t="shared" si="1"/>
        <v>14.681354199145048</v>
      </c>
      <c r="M16" s="39">
        <f t="shared" si="2"/>
        <v>42.139999999999993</v>
      </c>
      <c r="N16" s="39">
        <f t="shared" si="2"/>
        <v>19.173950323011159</v>
      </c>
      <c r="O16" s="39">
        <f t="shared" si="2"/>
        <v>14.243453553122732</v>
      </c>
    </row>
    <row r="17" spans="2:15" ht="15" customHeight="1" x14ac:dyDescent="0.25">
      <c r="B17" s="49"/>
      <c r="C17" s="38">
        <v>20</v>
      </c>
      <c r="E17" s="39">
        <f t="shared" si="0"/>
        <v>39.61</v>
      </c>
      <c r="F17" s="39">
        <f t="shared" si="0"/>
        <v>20.420000000000002</v>
      </c>
      <c r="G17" s="39">
        <f t="shared" si="0"/>
        <v>15.935519782617645</v>
      </c>
      <c r="I17" s="39">
        <f t="shared" si="1"/>
        <v>42.58</v>
      </c>
      <c r="J17" s="39">
        <f t="shared" si="1"/>
        <v>18.728177158384455</v>
      </c>
      <c r="K17" s="39">
        <f t="shared" si="1"/>
        <v>14.513696941002099</v>
      </c>
      <c r="M17" s="39">
        <f t="shared" si="2"/>
        <v>44.379999999999988</v>
      </c>
      <c r="N17" s="39">
        <f t="shared" si="2"/>
        <v>18.09</v>
      </c>
      <c r="O17" s="39">
        <f t="shared" si="2"/>
        <v>14.111874099386554</v>
      </c>
    </row>
    <row r="18" spans="2:15" ht="15" customHeight="1" x14ac:dyDescent="0.25">
      <c r="B18" s="49"/>
      <c r="C18" s="38">
        <v>21</v>
      </c>
      <c r="E18" s="39">
        <f t="shared" si="0"/>
        <v>41.639999999999993</v>
      </c>
      <c r="F18" s="39">
        <f t="shared" si="0"/>
        <v>19.906620314239763</v>
      </c>
      <c r="G18" s="39">
        <f t="shared" si="0"/>
        <v>15.78979141407893</v>
      </c>
      <c r="I18" s="39">
        <f t="shared" si="1"/>
        <v>46.08</v>
      </c>
      <c r="J18" s="39">
        <f t="shared" si="1"/>
        <v>18.136620314239764</v>
      </c>
      <c r="K18" s="39">
        <f t="shared" si="1"/>
        <v>14.176481256959052</v>
      </c>
      <c r="M18" s="39">
        <f t="shared" si="2"/>
        <v>48.900000000000006</v>
      </c>
      <c r="N18" s="39">
        <f t="shared" si="2"/>
        <v>17.566620314239763</v>
      </c>
      <c r="O18" s="39">
        <f t="shared" si="2"/>
        <v>13.753171099839168</v>
      </c>
    </row>
    <row r="19" spans="2:15" ht="15" customHeight="1" x14ac:dyDescent="0.25">
      <c r="B19" s="49"/>
      <c r="C19" s="38">
        <v>22</v>
      </c>
      <c r="E19" s="39">
        <f t="shared" si="0"/>
        <v>43.36</v>
      </c>
      <c r="F19" s="39">
        <f t="shared" si="0"/>
        <v>20.22</v>
      </c>
      <c r="G19" s="39">
        <f t="shared" si="0"/>
        <v>16.07</v>
      </c>
      <c r="I19" s="39">
        <f t="shared" si="1"/>
        <v>48.64</v>
      </c>
      <c r="J19" s="39">
        <f t="shared" si="1"/>
        <v>18.37</v>
      </c>
      <c r="K19" s="39">
        <f t="shared" si="1"/>
        <v>14.39</v>
      </c>
      <c r="M19" s="39">
        <f t="shared" si="2"/>
        <v>51.79</v>
      </c>
      <c r="N19" s="39">
        <f t="shared" si="2"/>
        <v>17.73</v>
      </c>
      <c r="O19" s="39">
        <f t="shared" si="2"/>
        <v>13.91</v>
      </c>
    </row>
    <row r="20" spans="2:15" ht="15" customHeight="1" x14ac:dyDescent="0.25">
      <c r="B20" s="49"/>
      <c r="C20" s="38">
        <v>23</v>
      </c>
      <c r="E20" s="39">
        <f t="shared" si="0"/>
        <v>42.98</v>
      </c>
      <c r="F20" s="39">
        <f t="shared" si="0"/>
        <v>19.87</v>
      </c>
      <c r="G20" s="39">
        <f t="shared" si="0"/>
        <v>16.211264069264068</v>
      </c>
      <c r="I20" s="39">
        <f t="shared" si="1"/>
        <v>46.500000000000007</v>
      </c>
      <c r="J20" s="39">
        <f t="shared" si="1"/>
        <v>18.037387642660367</v>
      </c>
      <c r="K20" s="39">
        <f t="shared" si="1"/>
        <v>14.60648878394333</v>
      </c>
      <c r="M20" s="39">
        <f t="shared" si="2"/>
        <v>48.38</v>
      </c>
      <c r="N20" s="39">
        <f t="shared" si="2"/>
        <v>17.39738764266037</v>
      </c>
      <c r="O20" s="39">
        <f t="shared" si="2"/>
        <v>14.166488783943329</v>
      </c>
    </row>
    <row r="21" spans="2:15" x14ac:dyDescent="0.25"/>
    <row r="22" spans="2:15" ht="15" hidden="1" customHeight="1" x14ac:dyDescent="0.25"/>
  </sheetData>
  <sheetProtection password="CD3C" sheet="1" objects="1" scenarios="1"/>
  <mergeCells count="5">
    <mergeCell ref="M5:O5"/>
    <mergeCell ref="E2:O3"/>
    <mergeCell ref="B7:B20"/>
    <mergeCell ref="E5:G5"/>
    <mergeCell ref="I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3C69"/>
  </sheetPr>
  <dimension ref="A1:S36"/>
  <sheetViews>
    <sheetView showGridLines="0" workbookViewId="0">
      <pane ySplit="6" topLeftCell="A7" activePane="bottomLeft" state="frozen"/>
      <selection pane="bottomLeft" activeCell="F13" sqref="F13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bestFit="1" customWidth="1"/>
    <col min="6" max="6" width="9.28515625" style="35" bestFit="1" customWidth="1"/>
    <col min="7" max="7" width="8.5703125" style="35" bestFit="1" customWidth="1"/>
    <col min="8" max="8" width="19.42578125" style="35" bestFit="1" customWidth="1"/>
    <col min="9" max="9" width="2.85546875" style="35" customWidth="1"/>
    <col min="10" max="10" width="15.42578125" style="35" bestFit="1" customWidth="1"/>
    <col min="11" max="11" width="9.28515625" style="35" bestFit="1" customWidth="1"/>
    <col min="12" max="12" width="8.5703125" style="35" bestFit="1" customWidth="1"/>
    <col min="13" max="13" width="19.42578125" style="35" bestFit="1" customWidth="1"/>
    <col min="14" max="14" width="2.85546875" style="35" customWidth="1"/>
    <col min="15" max="15" width="15.42578125" style="35" bestFit="1" customWidth="1"/>
    <col min="16" max="16" width="9.28515625" style="35" bestFit="1" customWidth="1"/>
    <col min="17" max="17" width="8.5703125" style="35" bestFit="1" customWidth="1"/>
    <col min="18" max="18" width="19.42578125" style="35" bestFit="1" customWidth="1"/>
    <col min="19" max="19" width="2.85546875" style="35" customWidth="1"/>
    <col min="20" max="16384" width="9.140625" style="35" hidden="1"/>
  </cols>
  <sheetData>
    <row r="1" spans="1:18" ht="15" customHeight="1" x14ac:dyDescent="0.25">
      <c r="A1" s="34"/>
      <c r="B1" s="34"/>
      <c r="C1" s="34"/>
      <c r="D1" s="34"/>
    </row>
    <row r="2" spans="1:18" ht="15" customHeight="1" x14ac:dyDescent="0.25">
      <c r="A2" s="34"/>
      <c r="B2" s="34"/>
      <c r="C2" s="36"/>
      <c r="D2" s="36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25">
      <c r="A4" s="34"/>
      <c r="B4" s="34"/>
      <c r="C4" s="34"/>
      <c r="D4" s="34"/>
    </row>
    <row r="5" spans="1:18" ht="18.75" x14ac:dyDescent="0.25">
      <c r="A5" s="34"/>
      <c r="B5" s="34"/>
      <c r="C5" s="34"/>
      <c r="D5" s="34"/>
      <c r="E5" s="48" t="s">
        <v>20</v>
      </c>
      <c r="F5" s="48"/>
      <c r="G5" s="48"/>
      <c r="H5" s="48"/>
      <c r="I5" s="3"/>
      <c r="J5" s="48" t="s">
        <v>21</v>
      </c>
      <c r="K5" s="48"/>
      <c r="L5" s="48"/>
      <c r="M5" s="48"/>
      <c r="N5" s="3"/>
      <c r="O5" s="48" t="s">
        <v>22</v>
      </c>
      <c r="P5" s="48"/>
      <c r="Q5" s="48"/>
      <c r="R5" s="48"/>
    </row>
    <row r="6" spans="1:18" ht="30" x14ac:dyDescent="0.25">
      <c r="B6" s="10" t="s">
        <v>23</v>
      </c>
      <c r="C6" s="10" t="s">
        <v>0</v>
      </c>
      <c r="E6" s="9" t="s">
        <v>7</v>
      </c>
      <c r="F6" s="9" t="s">
        <v>8</v>
      </c>
      <c r="G6" s="9" t="s">
        <v>25</v>
      </c>
      <c r="H6" s="9" t="s">
        <v>28</v>
      </c>
      <c r="J6" s="9" t="s">
        <v>7</v>
      </c>
      <c r="K6" s="9" t="s">
        <v>8</v>
      </c>
      <c r="L6" s="9" t="s">
        <v>25</v>
      </c>
      <c r="M6" s="9" t="s">
        <v>28</v>
      </c>
      <c r="O6" s="9" t="s">
        <v>7</v>
      </c>
      <c r="P6" s="9" t="s">
        <v>8</v>
      </c>
      <c r="Q6" s="9" t="s">
        <v>25</v>
      </c>
      <c r="R6" s="9" t="s">
        <v>28</v>
      </c>
    </row>
    <row r="7" spans="1:18" ht="15" customHeight="1" x14ac:dyDescent="0.25">
      <c r="B7" s="43" t="s">
        <v>15</v>
      </c>
      <c r="C7" s="38">
        <v>10</v>
      </c>
      <c r="E7" s="39">
        <f t="shared" ref="E7:F20" si="0">VLOOKUP("Matrix P"&amp;RIGHT($E$2,1)&amp;" "&amp;VLOOKUP("PC "&amp;RIGHT($E$2,1)&amp;" - "&amp;$B$7,Meter,2,0)&amp;" "&amp;$C7,Prices,MATCH($E$5&amp;VLOOKUP(E$6&amp;"PC "&amp;RIGHT($E$2,1)&amp;" - "&amp;$B$7,Rate,2,0),Prices_,0),0)</f>
        <v>55.339999999999996</v>
      </c>
      <c r="F7" s="39">
        <f t="shared" si="0"/>
        <v>19.72</v>
      </c>
      <c r="G7" s="39" t="s">
        <v>18</v>
      </c>
      <c r="H7" s="39" t="s">
        <v>18</v>
      </c>
      <c r="J7" s="39">
        <f t="shared" ref="J7:K20" si="1">VLOOKUP("Matrix P"&amp;RIGHT($E$2,1)&amp;" "&amp;VLOOKUP("PC "&amp;RIGHT($E$2,1)&amp;" - "&amp;$B$7,Meter,2,0)&amp;" "&amp;$C7,Prices,MATCH($J$5&amp;VLOOKUP(J$6&amp;"PC "&amp;RIGHT($E$2,1)&amp;" - "&amp;$B$7,Rate,2,0),Prices_,0),0)</f>
        <v>76.040000000000006</v>
      </c>
      <c r="K7" s="39">
        <f t="shared" si="1"/>
        <v>18.28</v>
      </c>
      <c r="L7" s="39" t="s">
        <v>18</v>
      </c>
      <c r="M7" s="39" t="s">
        <v>18</v>
      </c>
      <c r="O7" s="39">
        <f t="shared" ref="O7:P20" si="2">VLOOKUP("Matrix P"&amp;RIGHT($E$2,1)&amp;" "&amp;VLOOKUP("PC "&amp;RIGHT($E$2,1)&amp;" - "&amp;$B$7,Meter,2,0)&amp;" "&amp;$C7,Prices,MATCH($O$5&amp;VLOOKUP(O$6&amp;"PC "&amp;RIGHT($E$2,1)&amp;" - "&amp;$B$7,Rate,2,0),Prices_,0),0)</f>
        <v>90.600000000000009</v>
      </c>
      <c r="P7" s="39">
        <f t="shared" si="2"/>
        <v>17.760000000000002</v>
      </c>
      <c r="Q7" s="39" t="s">
        <v>18</v>
      </c>
      <c r="R7" s="39" t="s">
        <v>18</v>
      </c>
    </row>
    <row r="8" spans="1:18" ht="15" customHeight="1" x14ac:dyDescent="0.25">
      <c r="B8" s="44"/>
      <c r="C8" s="38">
        <v>11</v>
      </c>
      <c r="E8" s="39">
        <f t="shared" si="0"/>
        <v>39.92</v>
      </c>
      <c r="F8" s="39">
        <f t="shared" si="0"/>
        <v>19.11</v>
      </c>
      <c r="G8" s="39" t="s">
        <v>18</v>
      </c>
      <c r="H8" s="39" t="s">
        <v>18</v>
      </c>
      <c r="J8" s="39">
        <f t="shared" si="1"/>
        <v>39.94</v>
      </c>
      <c r="K8" s="39">
        <f t="shared" si="1"/>
        <v>17.46</v>
      </c>
      <c r="L8" s="39" t="s">
        <v>18</v>
      </c>
      <c r="M8" s="39" t="s">
        <v>18</v>
      </c>
      <c r="O8" s="39">
        <f t="shared" si="2"/>
        <v>40.01</v>
      </c>
      <c r="P8" s="39">
        <f t="shared" si="2"/>
        <v>16.899999999999999</v>
      </c>
      <c r="Q8" s="39" t="s">
        <v>18</v>
      </c>
      <c r="R8" s="39" t="s">
        <v>18</v>
      </c>
    </row>
    <row r="9" spans="1:18" ht="15" customHeight="1" x14ac:dyDescent="0.25">
      <c r="B9" s="44"/>
      <c r="C9" s="38">
        <v>12</v>
      </c>
      <c r="E9" s="39">
        <f t="shared" si="0"/>
        <v>34.6</v>
      </c>
      <c r="F9" s="39">
        <f t="shared" si="0"/>
        <v>19.18</v>
      </c>
      <c r="G9" s="39" t="s">
        <v>18</v>
      </c>
      <c r="H9" s="39" t="s">
        <v>18</v>
      </c>
      <c r="J9" s="39">
        <f t="shared" si="1"/>
        <v>41.769999999999996</v>
      </c>
      <c r="K9" s="39">
        <f t="shared" si="1"/>
        <v>17.88</v>
      </c>
      <c r="L9" s="39" t="s">
        <v>18</v>
      </c>
      <c r="M9" s="39" t="s">
        <v>18</v>
      </c>
      <c r="O9" s="39">
        <f t="shared" si="2"/>
        <v>53.53</v>
      </c>
      <c r="P9" s="39">
        <f t="shared" si="2"/>
        <v>17.46</v>
      </c>
      <c r="Q9" s="39" t="s">
        <v>18</v>
      </c>
      <c r="R9" s="39" t="s">
        <v>18</v>
      </c>
    </row>
    <row r="10" spans="1:18" ht="15" customHeight="1" x14ac:dyDescent="0.25">
      <c r="B10" s="44"/>
      <c r="C10" s="38">
        <v>13</v>
      </c>
      <c r="E10" s="39">
        <f t="shared" si="0"/>
        <v>104.95</v>
      </c>
      <c r="F10" s="39">
        <f t="shared" si="0"/>
        <v>19.87</v>
      </c>
      <c r="G10" s="39" t="s">
        <v>18</v>
      </c>
      <c r="H10" s="39" t="s">
        <v>18</v>
      </c>
      <c r="J10" s="39">
        <f t="shared" si="1"/>
        <v>179.13</v>
      </c>
      <c r="K10" s="39">
        <f t="shared" si="1"/>
        <v>18.25</v>
      </c>
      <c r="L10" s="39" t="s">
        <v>18</v>
      </c>
      <c r="M10" s="39" t="s">
        <v>18</v>
      </c>
      <c r="O10" s="39">
        <f t="shared" si="2"/>
        <v>223.68</v>
      </c>
      <c r="P10" s="39">
        <f t="shared" si="2"/>
        <v>17.77</v>
      </c>
      <c r="Q10" s="39" t="s">
        <v>18</v>
      </c>
      <c r="R10" s="39" t="s">
        <v>18</v>
      </c>
    </row>
    <row r="11" spans="1:18" ht="15" customHeight="1" x14ac:dyDescent="0.25">
      <c r="B11" s="44"/>
      <c r="C11" s="38">
        <v>14</v>
      </c>
      <c r="E11" s="39">
        <f t="shared" si="0"/>
        <v>117.05000000000001</v>
      </c>
      <c r="F11" s="39">
        <f t="shared" si="0"/>
        <v>19.62</v>
      </c>
      <c r="G11" s="39" t="s">
        <v>18</v>
      </c>
      <c r="H11" s="39" t="s">
        <v>18</v>
      </c>
      <c r="J11" s="39">
        <f t="shared" si="1"/>
        <v>184.3</v>
      </c>
      <c r="K11" s="39">
        <f t="shared" si="1"/>
        <v>17.88</v>
      </c>
      <c r="L11" s="39" t="s">
        <v>18</v>
      </c>
      <c r="M11" s="39" t="s">
        <v>18</v>
      </c>
      <c r="O11" s="39">
        <f t="shared" si="2"/>
        <v>220.58</v>
      </c>
      <c r="P11" s="39">
        <f t="shared" si="2"/>
        <v>17.28</v>
      </c>
      <c r="Q11" s="39" t="s">
        <v>18</v>
      </c>
      <c r="R11" s="39" t="s">
        <v>18</v>
      </c>
    </row>
    <row r="12" spans="1:18" ht="15" customHeight="1" x14ac:dyDescent="0.25">
      <c r="B12" s="44"/>
      <c r="C12" s="38">
        <v>15</v>
      </c>
      <c r="E12" s="39">
        <f t="shared" si="0"/>
        <v>125.99000000000001</v>
      </c>
      <c r="F12" s="39">
        <f t="shared" si="0"/>
        <v>19.14</v>
      </c>
      <c r="G12" s="39" t="s">
        <v>18</v>
      </c>
      <c r="H12" s="39" t="s">
        <v>18</v>
      </c>
      <c r="J12" s="39">
        <f t="shared" si="1"/>
        <v>205.28</v>
      </c>
      <c r="K12" s="39">
        <f t="shared" si="1"/>
        <v>17.48</v>
      </c>
      <c r="L12" s="39" t="s">
        <v>18</v>
      </c>
      <c r="M12" s="39" t="s">
        <v>18</v>
      </c>
      <c r="O12" s="39">
        <f t="shared" si="2"/>
        <v>246.37</v>
      </c>
      <c r="P12" s="39">
        <f t="shared" si="2"/>
        <v>16.940000000000001</v>
      </c>
      <c r="Q12" s="39" t="s">
        <v>18</v>
      </c>
      <c r="R12" s="39" t="s">
        <v>18</v>
      </c>
    </row>
    <row r="13" spans="1:18" ht="15" customHeight="1" x14ac:dyDescent="0.25">
      <c r="B13" s="44"/>
      <c r="C13" s="38">
        <v>16</v>
      </c>
      <c r="E13" s="39">
        <f t="shared" si="0"/>
        <v>81.87</v>
      </c>
      <c r="F13" s="39">
        <f t="shared" si="0"/>
        <v>19.64</v>
      </c>
      <c r="G13" s="39" t="s">
        <v>18</v>
      </c>
      <c r="H13" s="39" t="s">
        <v>18</v>
      </c>
      <c r="J13" s="39">
        <f t="shared" si="1"/>
        <v>126.48</v>
      </c>
      <c r="K13" s="39">
        <f t="shared" si="1"/>
        <v>18.13</v>
      </c>
      <c r="L13" s="39" t="s">
        <v>18</v>
      </c>
      <c r="M13" s="39" t="s">
        <v>18</v>
      </c>
      <c r="O13" s="39">
        <f t="shared" si="2"/>
        <v>154.71</v>
      </c>
      <c r="P13" s="39">
        <f t="shared" si="2"/>
        <v>17.600000000000001</v>
      </c>
      <c r="Q13" s="39" t="s">
        <v>18</v>
      </c>
      <c r="R13" s="39" t="s">
        <v>18</v>
      </c>
    </row>
    <row r="14" spans="1:18" ht="15" customHeight="1" x14ac:dyDescent="0.25">
      <c r="B14" s="44"/>
      <c r="C14" s="38">
        <v>17</v>
      </c>
      <c r="E14" s="39">
        <f t="shared" si="0"/>
        <v>97.910000000000011</v>
      </c>
      <c r="F14" s="39">
        <f t="shared" si="0"/>
        <v>19.940000000000001</v>
      </c>
      <c r="G14" s="39" t="s">
        <v>18</v>
      </c>
      <c r="H14" s="39" t="s">
        <v>18</v>
      </c>
      <c r="J14" s="39">
        <f t="shared" si="1"/>
        <v>151.47</v>
      </c>
      <c r="K14" s="39">
        <f t="shared" si="1"/>
        <v>18.36</v>
      </c>
      <c r="L14" s="39" t="s">
        <v>18</v>
      </c>
      <c r="M14" s="39" t="s">
        <v>18</v>
      </c>
      <c r="O14" s="39">
        <f t="shared" si="2"/>
        <v>196.86</v>
      </c>
      <c r="P14" s="39">
        <f t="shared" si="2"/>
        <v>17.93</v>
      </c>
      <c r="Q14" s="39" t="s">
        <v>18</v>
      </c>
      <c r="R14" s="39" t="s">
        <v>18</v>
      </c>
    </row>
    <row r="15" spans="1:18" ht="15" customHeight="1" x14ac:dyDescent="0.25">
      <c r="B15" s="44"/>
      <c r="C15" s="38">
        <v>18</v>
      </c>
      <c r="E15" s="39">
        <f t="shared" si="0"/>
        <v>116.72</v>
      </c>
      <c r="F15" s="39">
        <f t="shared" si="0"/>
        <v>18.399999999999999</v>
      </c>
      <c r="G15" s="39" t="s">
        <v>18</v>
      </c>
      <c r="H15" s="39" t="s">
        <v>18</v>
      </c>
      <c r="J15" s="39">
        <f t="shared" si="1"/>
        <v>187.45000000000002</v>
      </c>
      <c r="K15" s="39">
        <f t="shared" si="1"/>
        <v>16.89</v>
      </c>
      <c r="L15" s="39" t="s">
        <v>18</v>
      </c>
      <c r="M15" s="39" t="s">
        <v>18</v>
      </c>
      <c r="O15" s="39">
        <f t="shared" si="2"/>
        <v>221.1</v>
      </c>
      <c r="P15" s="39">
        <f t="shared" si="2"/>
        <v>16.48</v>
      </c>
      <c r="Q15" s="39" t="s">
        <v>18</v>
      </c>
      <c r="R15" s="39" t="s">
        <v>18</v>
      </c>
    </row>
    <row r="16" spans="1:18" ht="15" customHeight="1" x14ac:dyDescent="0.25">
      <c r="B16" s="44"/>
      <c r="C16" s="38">
        <v>19</v>
      </c>
      <c r="E16" s="39">
        <f t="shared" si="0"/>
        <v>79.150000000000006</v>
      </c>
      <c r="F16" s="39">
        <f t="shared" si="0"/>
        <v>19.829999999999998</v>
      </c>
      <c r="G16" s="39" t="s">
        <v>18</v>
      </c>
      <c r="H16" s="39" t="s">
        <v>18</v>
      </c>
      <c r="J16" s="39">
        <f t="shared" si="1"/>
        <v>115.74000000000001</v>
      </c>
      <c r="K16" s="39">
        <f t="shared" si="1"/>
        <v>18.23</v>
      </c>
      <c r="L16" s="39" t="s">
        <v>18</v>
      </c>
      <c r="M16" s="39" t="s">
        <v>18</v>
      </c>
      <c r="O16" s="39">
        <f t="shared" si="2"/>
        <v>135.71</v>
      </c>
      <c r="P16" s="39">
        <f t="shared" si="2"/>
        <v>17.649999999999999</v>
      </c>
      <c r="Q16" s="39" t="s">
        <v>18</v>
      </c>
      <c r="R16" s="39" t="s">
        <v>18</v>
      </c>
    </row>
    <row r="17" spans="2:18" ht="15" customHeight="1" x14ac:dyDescent="0.25">
      <c r="B17" s="44"/>
      <c r="C17" s="38">
        <v>20</v>
      </c>
      <c r="E17" s="39">
        <f t="shared" si="0"/>
        <v>89.56</v>
      </c>
      <c r="F17" s="39">
        <f t="shared" si="0"/>
        <v>19.43</v>
      </c>
      <c r="G17" s="39" t="s">
        <v>18</v>
      </c>
      <c r="H17" s="39" t="s">
        <v>18</v>
      </c>
      <c r="J17" s="39">
        <f t="shared" si="1"/>
        <v>138.25</v>
      </c>
      <c r="K17" s="39">
        <f t="shared" si="1"/>
        <v>17.89</v>
      </c>
      <c r="L17" s="39" t="s">
        <v>18</v>
      </c>
      <c r="M17" s="39" t="s">
        <v>18</v>
      </c>
      <c r="O17" s="39">
        <f t="shared" si="2"/>
        <v>166.74</v>
      </c>
      <c r="P17" s="39">
        <f t="shared" si="2"/>
        <v>17.34</v>
      </c>
      <c r="Q17" s="39" t="s">
        <v>18</v>
      </c>
      <c r="R17" s="39" t="s">
        <v>18</v>
      </c>
    </row>
    <row r="18" spans="2:18" ht="15" customHeight="1" x14ac:dyDescent="0.25">
      <c r="B18" s="44"/>
      <c r="C18" s="38">
        <v>21</v>
      </c>
      <c r="E18" s="39">
        <f t="shared" si="0"/>
        <v>125.57000000000001</v>
      </c>
      <c r="F18" s="39">
        <f t="shared" si="0"/>
        <v>18.57</v>
      </c>
      <c r="G18" s="39" t="s">
        <v>18</v>
      </c>
      <c r="H18" s="39" t="s">
        <v>18</v>
      </c>
      <c r="J18" s="39">
        <f t="shared" si="1"/>
        <v>209.67000000000002</v>
      </c>
      <c r="K18" s="39">
        <f t="shared" si="1"/>
        <v>16.940000000000001</v>
      </c>
      <c r="L18" s="39" t="s">
        <v>18</v>
      </c>
      <c r="M18" s="39" t="s">
        <v>18</v>
      </c>
      <c r="O18" s="39">
        <f t="shared" si="2"/>
        <v>262</v>
      </c>
      <c r="P18" s="39">
        <f t="shared" si="2"/>
        <v>16.43</v>
      </c>
      <c r="Q18" s="39" t="s">
        <v>18</v>
      </c>
      <c r="R18" s="39" t="s">
        <v>18</v>
      </c>
    </row>
    <row r="19" spans="2:18" ht="15" customHeight="1" x14ac:dyDescent="0.25">
      <c r="B19" s="44"/>
      <c r="C19" s="38">
        <v>22</v>
      </c>
      <c r="E19" s="39">
        <f t="shared" si="0"/>
        <v>136.12</v>
      </c>
      <c r="F19" s="39">
        <f t="shared" si="0"/>
        <v>19.02</v>
      </c>
      <c r="G19" s="39" t="s">
        <v>18</v>
      </c>
      <c r="H19" s="39" t="s">
        <v>18</v>
      </c>
      <c r="J19" s="39">
        <f t="shared" si="1"/>
        <v>228.31</v>
      </c>
      <c r="K19" s="39">
        <f t="shared" si="1"/>
        <v>17.28</v>
      </c>
      <c r="L19" s="39" t="s">
        <v>18</v>
      </c>
      <c r="M19" s="39" t="s">
        <v>18</v>
      </c>
      <c r="O19" s="39">
        <f t="shared" si="2"/>
        <v>282.82</v>
      </c>
      <c r="P19" s="39">
        <f t="shared" si="2"/>
        <v>16.7</v>
      </c>
      <c r="Q19" s="39" t="s">
        <v>18</v>
      </c>
      <c r="R19" s="39" t="s">
        <v>18</v>
      </c>
    </row>
    <row r="20" spans="2:18" ht="15" customHeight="1" x14ac:dyDescent="0.25">
      <c r="B20" s="45"/>
      <c r="C20" s="38">
        <v>23</v>
      </c>
      <c r="E20" s="39">
        <f t="shared" si="0"/>
        <v>114.55000000000001</v>
      </c>
      <c r="F20" s="39">
        <f t="shared" si="0"/>
        <v>19.23</v>
      </c>
      <c r="G20" s="39" t="s">
        <v>18</v>
      </c>
      <c r="H20" s="39" t="s">
        <v>18</v>
      </c>
      <c r="J20" s="39">
        <f t="shared" si="1"/>
        <v>181.53</v>
      </c>
      <c r="K20" s="39">
        <f t="shared" si="1"/>
        <v>17.54</v>
      </c>
      <c r="L20" s="39" t="s">
        <v>18</v>
      </c>
      <c r="M20" s="39" t="s">
        <v>18</v>
      </c>
      <c r="O20" s="39">
        <f t="shared" si="2"/>
        <v>216.62</v>
      </c>
      <c r="P20" s="39">
        <f t="shared" si="2"/>
        <v>16.96</v>
      </c>
      <c r="Q20" s="39" t="s">
        <v>18</v>
      </c>
      <c r="R20" s="39" t="s">
        <v>18</v>
      </c>
    </row>
    <row r="21" spans="2:18" x14ac:dyDescent="0.25">
      <c r="B21" s="3"/>
      <c r="E21" s="40"/>
      <c r="F21" s="40"/>
      <c r="G21" s="40"/>
      <c r="H21" s="40"/>
      <c r="J21" s="40"/>
      <c r="K21" s="40"/>
      <c r="L21" s="40"/>
      <c r="M21" s="40"/>
      <c r="O21" s="40"/>
      <c r="P21" s="40"/>
      <c r="Q21" s="40"/>
      <c r="R21" s="40"/>
    </row>
    <row r="22" spans="2:18" ht="15" customHeight="1" x14ac:dyDescent="0.25">
      <c r="B22" s="50" t="s">
        <v>16</v>
      </c>
      <c r="C22" s="38">
        <v>10</v>
      </c>
      <c r="E22" s="39">
        <f t="shared" ref="E22:E35" si="3">IFERROR(VLOOKUP("Matrix P"&amp;RIGHT($E$2,1)&amp;" "&amp;VLOOKUP("PC "&amp;RIGHT($E$2,1)&amp;" - "&amp;$B$22,Meter,2,0)&amp;" "&amp;$C22,Prices,MATCH($E$5&amp;VLOOKUP(E$6&amp;"PC "&amp;RIGHT($E$2,1)&amp;" - "&amp;$B$22,Rate,2,0),Prices_,0),0),"")</f>
        <v>55.34</v>
      </c>
      <c r="F22" s="39"/>
      <c r="G22" s="39">
        <f t="shared" ref="G22:H35" si="4">IFERROR(VLOOKUP("Matrix P"&amp;RIGHT($E$2,1)&amp;" "&amp;VLOOKUP("PC "&amp;RIGHT($E$2,1)&amp;" - "&amp;$B$22,Meter,2,0)&amp;" "&amp;$C22,Prices,MATCH($E$5&amp;VLOOKUP(G$6&amp;"PC "&amp;RIGHT($E$2,1)&amp;" - "&amp;$B$22,Rate,2,0),Prices_,0),0),"")</f>
        <v>21.710000000000004</v>
      </c>
      <c r="H22" s="39">
        <f t="shared" si="4"/>
        <v>17.246082888603663</v>
      </c>
      <c r="J22" s="39">
        <f t="shared" ref="J22:J35" si="5">IFERROR(VLOOKUP("Matrix P"&amp;RIGHT($E$2,1)&amp;" "&amp;VLOOKUP("PC "&amp;RIGHT($E$2,1)&amp;" - "&amp;$B$22,Meter,2,0)&amp;" "&amp;$C22,Prices,MATCH($J$5&amp;VLOOKUP(J$6&amp;"PC "&amp;RIGHT($E$2,1)&amp;" - "&amp;$B$22,Rate,2,0),Prices_,0),0),"")</f>
        <v>76.040000000000006</v>
      </c>
      <c r="K22" s="39"/>
      <c r="L22" s="39">
        <f t="shared" ref="L22:M35" si="6">IFERROR(VLOOKUP("Matrix P"&amp;RIGHT($E$2,1)&amp;" "&amp;VLOOKUP("PC "&amp;RIGHT($E$2,1)&amp;" - "&amp;$B$22,Meter,2,0)&amp;" "&amp;$C22,Prices,MATCH($J$5&amp;VLOOKUP(L$6&amp;"PC "&amp;RIGHT($E$2,1)&amp;" - "&amp;$B$22,Rate,2,0),Prices_,0),0),"")</f>
        <v>20.27</v>
      </c>
      <c r="M22" s="39">
        <f t="shared" si="6"/>
        <v>15.815818415186113</v>
      </c>
      <c r="O22" s="39">
        <f t="shared" ref="O22:O35" si="7">IFERROR(VLOOKUP("Matrix P"&amp;RIGHT($E$2,1)&amp;" "&amp;VLOOKUP("PC "&amp;RIGHT($E$2,1)&amp;" - "&amp;$B$22,Meter,2,0)&amp;" "&amp;$C22,Prices,MATCH($O$5&amp;VLOOKUP(O$6&amp;"PC "&amp;RIGHT($E$2,1)&amp;" - "&amp;$B$22,Rate,2,0),Prices_,0),0),"")</f>
        <v>90.600000000000009</v>
      </c>
      <c r="P22" s="39"/>
      <c r="Q22" s="39">
        <f t="shared" ref="Q22:R35" si="8">IFERROR(VLOOKUP("Matrix P"&amp;RIGHT($E$2,1)&amp;" "&amp;VLOOKUP("PC "&amp;RIGHT($E$2,1)&amp;" - "&amp;$B$22,Meter,2,0)&amp;" "&amp;$C22,Prices,MATCH($O$5&amp;VLOOKUP(Q$6&amp;"PC "&amp;RIGHT($E$2,1)&amp;" - "&amp;$B$22,Rate,2,0),Prices_,0),0),"")</f>
        <v>19.739999999999998</v>
      </c>
      <c r="R22" s="39">
        <f t="shared" si="8"/>
        <v>15.305818415186113</v>
      </c>
    </row>
    <row r="23" spans="2:18" ht="15" customHeight="1" x14ac:dyDescent="0.25">
      <c r="B23" s="51"/>
      <c r="C23" s="38">
        <v>11</v>
      </c>
      <c r="E23" s="39">
        <f t="shared" si="3"/>
        <v>39.92</v>
      </c>
      <c r="F23" s="39"/>
      <c r="G23" s="39">
        <f t="shared" si="4"/>
        <v>20.53</v>
      </c>
      <c r="H23" s="39">
        <f t="shared" si="4"/>
        <v>17.329999999999998</v>
      </c>
      <c r="J23" s="39">
        <f t="shared" si="5"/>
        <v>39.94</v>
      </c>
      <c r="K23" s="39"/>
      <c r="L23" s="39">
        <f t="shared" si="6"/>
        <v>18.88</v>
      </c>
      <c r="M23" s="39">
        <f t="shared" si="6"/>
        <v>15.689999999999998</v>
      </c>
      <c r="O23" s="39">
        <f t="shared" si="7"/>
        <v>40.01</v>
      </c>
      <c r="P23" s="39"/>
      <c r="Q23" s="39">
        <f t="shared" si="8"/>
        <v>18.309999999999995</v>
      </c>
      <c r="R23" s="39">
        <f t="shared" si="8"/>
        <v>15.15</v>
      </c>
    </row>
    <row r="24" spans="2:18" ht="15" customHeight="1" x14ac:dyDescent="0.25">
      <c r="B24" s="51"/>
      <c r="C24" s="38">
        <v>12</v>
      </c>
      <c r="E24" s="39">
        <f t="shared" si="3"/>
        <v>34.6</v>
      </c>
      <c r="F24" s="39"/>
      <c r="G24" s="39">
        <f t="shared" si="4"/>
        <v>20.96</v>
      </c>
      <c r="H24" s="39">
        <f t="shared" si="4"/>
        <v>16.737029402849348</v>
      </c>
      <c r="J24" s="39">
        <f t="shared" si="5"/>
        <v>41.769999999999989</v>
      </c>
      <c r="K24" s="39"/>
      <c r="L24" s="39">
        <f t="shared" si="6"/>
        <v>19.71</v>
      </c>
      <c r="M24" s="39">
        <f t="shared" si="6"/>
        <v>15.403894109326059</v>
      </c>
      <c r="O24" s="39">
        <f t="shared" si="7"/>
        <v>53.529999999999994</v>
      </c>
      <c r="P24" s="39"/>
      <c r="Q24" s="39">
        <f t="shared" si="8"/>
        <v>19.27</v>
      </c>
      <c r="R24" s="39">
        <f t="shared" si="8"/>
        <v>14.987326462564415</v>
      </c>
    </row>
    <row r="25" spans="2:18" ht="15" customHeight="1" x14ac:dyDescent="0.25">
      <c r="B25" s="51"/>
      <c r="C25" s="38">
        <v>13</v>
      </c>
      <c r="E25" s="39" t="str">
        <f t="shared" si="3"/>
        <v/>
      </c>
      <c r="F25" s="39"/>
      <c r="G25" s="39" t="str">
        <f t="shared" si="4"/>
        <v/>
      </c>
      <c r="H25" s="39" t="str">
        <f t="shared" si="4"/>
        <v/>
      </c>
      <c r="J25" s="39" t="str">
        <f t="shared" si="5"/>
        <v/>
      </c>
      <c r="K25" s="39"/>
      <c r="L25" s="39" t="str">
        <f t="shared" si="6"/>
        <v/>
      </c>
      <c r="M25" s="39" t="str">
        <f t="shared" si="6"/>
        <v/>
      </c>
      <c r="O25" s="39" t="str">
        <f t="shared" si="7"/>
        <v/>
      </c>
      <c r="P25" s="39"/>
      <c r="Q25" s="39" t="str">
        <f t="shared" si="8"/>
        <v/>
      </c>
      <c r="R25" s="39" t="str">
        <f t="shared" si="8"/>
        <v/>
      </c>
    </row>
    <row r="26" spans="2:18" ht="15" customHeight="1" x14ac:dyDescent="0.25">
      <c r="B26" s="51"/>
      <c r="C26" s="38">
        <v>14</v>
      </c>
      <c r="E26" s="39">
        <f t="shared" si="3"/>
        <v>117.05000000000001</v>
      </c>
      <c r="F26" s="39"/>
      <c r="G26" s="39">
        <f t="shared" si="4"/>
        <v>21.11</v>
      </c>
      <c r="H26" s="39">
        <f t="shared" si="4"/>
        <v>17.77</v>
      </c>
      <c r="J26" s="39">
        <f t="shared" si="5"/>
        <v>184.29999999999998</v>
      </c>
      <c r="K26" s="39"/>
      <c r="L26" s="39">
        <f t="shared" si="6"/>
        <v>19.36</v>
      </c>
      <c r="M26" s="39">
        <f t="shared" si="6"/>
        <v>16.04</v>
      </c>
      <c r="O26" s="39">
        <f t="shared" si="7"/>
        <v>220.57999999999998</v>
      </c>
      <c r="P26" s="39"/>
      <c r="Q26" s="39">
        <f t="shared" si="8"/>
        <v>18.739999999999998</v>
      </c>
      <c r="R26" s="39">
        <f t="shared" si="8"/>
        <v>15.459999999999999</v>
      </c>
    </row>
    <row r="27" spans="2:18" ht="15" customHeight="1" x14ac:dyDescent="0.25">
      <c r="B27" s="51"/>
      <c r="C27" s="38">
        <v>15</v>
      </c>
      <c r="E27" s="39" t="str">
        <f t="shared" si="3"/>
        <v/>
      </c>
      <c r="F27" s="39"/>
      <c r="G27" s="39" t="str">
        <f t="shared" si="4"/>
        <v/>
      </c>
      <c r="H27" s="39" t="str">
        <f t="shared" si="4"/>
        <v/>
      </c>
      <c r="J27" s="39" t="str">
        <f t="shared" si="5"/>
        <v/>
      </c>
      <c r="K27" s="39"/>
      <c r="L27" s="39" t="str">
        <f t="shared" si="6"/>
        <v/>
      </c>
      <c r="M27" s="39" t="str">
        <f t="shared" si="6"/>
        <v/>
      </c>
      <c r="O27" s="39" t="str">
        <f t="shared" si="7"/>
        <v/>
      </c>
      <c r="P27" s="39"/>
      <c r="Q27" s="39" t="str">
        <f t="shared" si="8"/>
        <v/>
      </c>
      <c r="R27" s="39" t="str">
        <f t="shared" si="8"/>
        <v/>
      </c>
    </row>
    <row r="28" spans="2:18" ht="15" customHeight="1" x14ac:dyDescent="0.25">
      <c r="B28" s="51"/>
      <c r="C28" s="38">
        <v>16</v>
      </c>
      <c r="E28" s="39" t="str">
        <f t="shared" si="3"/>
        <v/>
      </c>
      <c r="F28" s="39"/>
      <c r="G28" s="39" t="str">
        <f t="shared" si="4"/>
        <v/>
      </c>
      <c r="H28" s="39" t="str">
        <f t="shared" si="4"/>
        <v/>
      </c>
      <c r="J28" s="39" t="str">
        <f t="shared" si="5"/>
        <v/>
      </c>
      <c r="K28" s="39"/>
      <c r="L28" s="39" t="str">
        <f t="shared" si="6"/>
        <v/>
      </c>
      <c r="M28" s="39" t="str">
        <f t="shared" si="6"/>
        <v/>
      </c>
      <c r="O28" s="39" t="str">
        <f t="shared" si="7"/>
        <v/>
      </c>
      <c r="P28" s="39"/>
      <c r="Q28" s="39" t="str">
        <f t="shared" si="8"/>
        <v/>
      </c>
      <c r="R28" s="39" t="str">
        <f t="shared" si="8"/>
        <v/>
      </c>
    </row>
    <row r="29" spans="2:18" ht="15" customHeight="1" x14ac:dyDescent="0.25">
      <c r="B29" s="51"/>
      <c r="C29" s="38">
        <v>17</v>
      </c>
      <c r="E29" s="39">
        <f t="shared" si="3"/>
        <v>97.910000000000025</v>
      </c>
      <c r="F29" s="39"/>
      <c r="G29" s="39">
        <f t="shared" si="4"/>
        <v>21.53</v>
      </c>
      <c r="H29" s="39">
        <f t="shared" si="4"/>
        <v>17.940000000000001</v>
      </c>
      <c r="J29" s="39">
        <f t="shared" si="5"/>
        <v>151.47</v>
      </c>
      <c r="K29" s="39"/>
      <c r="L29" s="39">
        <f t="shared" si="6"/>
        <v>19.990000000000002</v>
      </c>
      <c r="M29" s="39">
        <f t="shared" si="6"/>
        <v>16.329999999999998</v>
      </c>
      <c r="O29" s="39">
        <f t="shared" si="7"/>
        <v>196.86000000000004</v>
      </c>
      <c r="P29" s="39"/>
      <c r="Q29" s="39">
        <f t="shared" si="8"/>
        <v>19.57</v>
      </c>
      <c r="R29" s="39">
        <f t="shared" si="8"/>
        <v>15.900000000000002</v>
      </c>
    </row>
    <row r="30" spans="2:18" ht="15" customHeight="1" x14ac:dyDescent="0.25">
      <c r="B30" s="51"/>
      <c r="C30" s="38">
        <v>18</v>
      </c>
      <c r="E30" s="39">
        <f t="shared" si="3"/>
        <v>116.72</v>
      </c>
      <c r="F30" s="39"/>
      <c r="G30" s="39">
        <f t="shared" si="4"/>
        <v>20.010000000000002</v>
      </c>
      <c r="H30" s="39">
        <f t="shared" si="4"/>
        <v>16.38</v>
      </c>
      <c r="J30" s="39">
        <f t="shared" si="5"/>
        <v>187.45</v>
      </c>
      <c r="K30" s="39"/>
      <c r="L30" s="39">
        <f t="shared" si="6"/>
        <v>18.539999999999996</v>
      </c>
      <c r="M30" s="39">
        <f t="shared" si="6"/>
        <v>14.849999999999998</v>
      </c>
      <c r="O30" s="39">
        <f t="shared" si="7"/>
        <v>221.1</v>
      </c>
      <c r="P30" s="39"/>
      <c r="Q30" s="39">
        <f t="shared" si="8"/>
        <v>18.14</v>
      </c>
      <c r="R30" s="39">
        <f t="shared" si="8"/>
        <v>14.43</v>
      </c>
    </row>
    <row r="31" spans="2:18" ht="15" customHeight="1" x14ac:dyDescent="0.25">
      <c r="B31" s="51"/>
      <c r="C31" s="38">
        <v>19</v>
      </c>
      <c r="E31" s="39" t="str">
        <f t="shared" si="3"/>
        <v/>
      </c>
      <c r="F31" s="39"/>
      <c r="G31" s="39" t="str">
        <f t="shared" si="4"/>
        <v/>
      </c>
      <c r="H31" s="39" t="str">
        <f t="shared" si="4"/>
        <v/>
      </c>
      <c r="J31" s="39" t="str">
        <f t="shared" si="5"/>
        <v/>
      </c>
      <c r="K31" s="39"/>
      <c r="L31" s="39" t="str">
        <f t="shared" si="6"/>
        <v/>
      </c>
      <c r="M31" s="39" t="str">
        <f t="shared" si="6"/>
        <v/>
      </c>
      <c r="O31" s="39" t="str">
        <f t="shared" si="7"/>
        <v/>
      </c>
      <c r="P31" s="39"/>
      <c r="Q31" s="39" t="str">
        <f t="shared" si="8"/>
        <v/>
      </c>
      <c r="R31" s="39" t="str">
        <f t="shared" si="8"/>
        <v/>
      </c>
    </row>
    <row r="32" spans="2:18" ht="15" customHeight="1" x14ac:dyDescent="0.25">
      <c r="B32" s="51"/>
      <c r="C32" s="38">
        <v>20</v>
      </c>
      <c r="E32" s="39">
        <f t="shared" si="3"/>
        <v>89.56</v>
      </c>
      <c r="F32" s="39"/>
      <c r="G32" s="39">
        <f t="shared" si="4"/>
        <v>20.860000000000003</v>
      </c>
      <c r="H32" s="39">
        <f t="shared" si="4"/>
        <v>17.770882404951372</v>
      </c>
      <c r="J32" s="39">
        <f t="shared" si="5"/>
        <v>138.25</v>
      </c>
      <c r="K32" s="39"/>
      <c r="L32" s="39">
        <f t="shared" si="6"/>
        <v>19.32</v>
      </c>
      <c r="M32" s="39">
        <f t="shared" si="6"/>
        <v>16.253727674624226</v>
      </c>
      <c r="O32" s="39">
        <f t="shared" si="7"/>
        <v>166.74</v>
      </c>
      <c r="P32" s="39"/>
      <c r="Q32" s="39">
        <f t="shared" si="8"/>
        <v>18.739999999999998</v>
      </c>
      <c r="R32" s="39">
        <f t="shared" si="8"/>
        <v>15.733727674624225</v>
      </c>
    </row>
    <row r="33" spans="2:18" ht="15" customHeight="1" x14ac:dyDescent="0.25">
      <c r="B33" s="51"/>
      <c r="C33" s="38">
        <v>21</v>
      </c>
      <c r="E33" s="39">
        <f t="shared" si="3"/>
        <v>125.57000000000001</v>
      </c>
      <c r="F33" s="39"/>
      <c r="G33" s="39">
        <f t="shared" si="4"/>
        <v>19.600000000000001</v>
      </c>
      <c r="H33" s="39">
        <f t="shared" si="4"/>
        <v>17.315497191437679</v>
      </c>
      <c r="J33" s="39">
        <f t="shared" si="5"/>
        <v>209.67000000000002</v>
      </c>
      <c r="K33" s="39"/>
      <c r="L33" s="39">
        <f t="shared" si="6"/>
        <v>17.989999999999998</v>
      </c>
      <c r="M33" s="39">
        <f t="shared" si="6"/>
        <v>15.670397753150144</v>
      </c>
      <c r="O33" s="39">
        <f t="shared" si="7"/>
        <v>262</v>
      </c>
      <c r="P33" s="39"/>
      <c r="Q33" s="39">
        <f t="shared" si="8"/>
        <v>17.47</v>
      </c>
      <c r="R33" s="39">
        <f t="shared" si="8"/>
        <v>15.160397753150143</v>
      </c>
    </row>
    <row r="34" spans="2:18" ht="15" customHeight="1" x14ac:dyDescent="0.25">
      <c r="B34" s="51"/>
      <c r="C34" s="38">
        <v>22</v>
      </c>
      <c r="E34" s="39">
        <f t="shared" si="3"/>
        <v>136.11999999999998</v>
      </c>
      <c r="F34" s="39"/>
      <c r="G34" s="39">
        <f t="shared" si="4"/>
        <v>20.36</v>
      </c>
      <c r="H34" s="39">
        <f t="shared" si="4"/>
        <v>17.329999999999995</v>
      </c>
      <c r="J34" s="39">
        <f t="shared" si="5"/>
        <v>228.31</v>
      </c>
      <c r="K34" s="39"/>
      <c r="L34" s="39">
        <f t="shared" si="6"/>
        <v>18.64</v>
      </c>
      <c r="M34" s="39">
        <f t="shared" si="6"/>
        <v>15.589999999999998</v>
      </c>
      <c r="O34" s="39">
        <f t="shared" si="7"/>
        <v>282.82</v>
      </c>
      <c r="P34" s="39"/>
      <c r="Q34" s="39">
        <f t="shared" si="8"/>
        <v>18.05</v>
      </c>
      <c r="R34" s="39">
        <f t="shared" si="8"/>
        <v>15.02</v>
      </c>
    </row>
    <row r="35" spans="2:18" ht="15" customHeight="1" x14ac:dyDescent="0.25">
      <c r="B35" s="52"/>
      <c r="C35" s="38">
        <v>23</v>
      </c>
      <c r="E35" s="39">
        <f t="shared" si="3"/>
        <v>114.55000000000003</v>
      </c>
      <c r="F35" s="39"/>
      <c r="G35" s="39">
        <f t="shared" si="4"/>
        <v>20.57</v>
      </c>
      <c r="H35" s="39">
        <f t="shared" si="4"/>
        <v>17.57</v>
      </c>
      <c r="J35" s="39">
        <f t="shared" si="5"/>
        <v>181.53</v>
      </c>
      <c r="K35" s="39"/>
      <c r="L35" s="39">
        <f t="shared" si="6"/>
        <v>18.870000000000005</v>
      </c>
      <c r="M35" s="39">
        <f t="shared" si="6"/>
        <v>15.88</v>
      </c>
      <c r="O35" s="39">
        <f t="shared" si="7"/>
        <v>216.62</v>
      </c>
      <c r="P35" s="39"/>
      <c r="Q35" s="39">
        <f t="shared" si="8"/>
        <v>18.27</v>
      </c>
      <c r="R35" s="39">
        <f t="shared" si="8"/>
        <v>15.330000000000002</v>
      </c>
    </row>
    <row r="36" spans="2:18" ht="15" customHeight="1" x14ac:dyDescent="0.25"/>
  </sheetData>
  <sheetProtection password="CD3C" sheet="1" objects="1" scenarios="1"/>
  <mergeCells count="6">
    <mergeCell ref="O5:R5"/>
    <mergeCell ref="E2:R3"/>
    <mergeCell ref="B7:B20"/>
    <mergeCell ref="B22:B35"/>
    <mergeCell ref="E5:H5"/>
    <mergeCell ref="J5:M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3C69"/>
  </sheetPr>
  <dimension ref="A1:S36"/>
  <sheetViews>
    <sheetView showGridLines="0" workbookViewId="0">
      <pane ySplit="6" topLeftCell="A7" activePane="bottomLeft" state="frozen"/>
      <selection pane="bottomLeft" activeCell="J23" sqref="J23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bestFit="1" customWidth="1"/>
    <col min="6" max="6" width="9.28515625" style="35" bestFit="1" customWidth="1"/>
    <col min="7" max="7" width="8.5703125" style="35" bestFit="1" customWidth="1"/>
    <col min="8" max="8" width="19.42578125" style="35" bestFit="1" customWidth="1"/>
    <col min="9" max="9" width="2.85546875" style="35" customWidth="1"/>
    <col min="10" max="10" width="15.42578125" style="35" bestFit="1" customWidth="1"/>
    <col min="11" max="11" width="9.28515625" style="35" bestFit="1" customWidth="1"/>
    <col min="12" max="12" width="8.5703125" style="35" bestFit="1" customWidth="1"/>
    <col min="13" max="13" width="19.42578125" style="35" bestFit="1" customWidth="1"/>
    <col min="14" max="14" width="2.85546875" style="35" customWidth="1"/>
    <col min="15" max="15" width="15.42578125" style="35" bestFit="1" customWidth="1"/>
    <col min="16" max="16" width="9.28515625" style="35" bestFit="1" customWidth="1"/>
    <col min="17" max="17" width="8.5703125" style="35" bestFit="1" customWidth="1"/>
    <col min="18" max="18" width="19.42578125" style="35" bestFit="1" customWidth="1"/>
    <col min="19" max="19" width="2.85546875" style="35" customWidth="1"/>
    <col min="20" max="16384" width="9.140625" style="35" hidden="1"/>
  </cols>
  <sheetData>
    <row r="1" spans="1:18" ht="15" customHeight="1" x14ac:dyDescent="0.25">
      <c r="A1" s="34"/>
      <c r="B1" s="34"/>
      <c r="C1" s="34"/>
      <c r="D1" s="34"/>
    </row>
    <row r="2" spans="1:18" x14ac:dyDescent="0.25">
      <c r="A2" s="34"/>
      <c r="B2" s="34"/>
      <c r="C2" s="36"/>
      <c r="D2" s="36"/>
      <c r="E2" s="46" t="s">
        <v>29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25">
      <c r="A4" s="34"/>
      <c r="B4" s="34"/>
      <c r="C4" s="34"/>
      <c r="D4" s="34"/>
    </row>
    <row r="5" spans="1:18" ht="18.75" x14ac:dyDescent="0.25">
      <c r="A5" s="34"/>
      <c r="B5" s="34"/>
      <c r="C5" s="34"/>
      <c r="D5" s="34"/>
      <c r="E5" s="48" t="s">
        <v>20</v>
      </c>
      <c r="F5" s="48"/>
      <c r="G5" s="48"/>
      <c r="H5" s="48"/>
      <c r="I5" s="3"/>
      <c r="J5" s="48" t="s">
        <v>21</v>
      </c>
      <c r="K5" s="48"/>
      <c r="L5" s="48"/>
      <c r="M5" s="48"/>
      <c r="N5" s="3"/>
      <c r="O5" s="48" t="s">
        <v>22</v>
      </c>
      <c r="P5" s="48"/>
      <c r="Q5" s="48"/>
      <c r="R5" s="48"/>
    </row>
    <row r="6" spans="1:18" ht="30" x14ac:dyDescent="0.25">
      <c r="B6" s="10" t="s">
        <v>23</v>
      </c>
      <c r="C6" s="10" t="s">
        <v>0</v>
      </c>
      <c r="E6" s="9" t="s">
        <v>7</v>
      </c>
      <c r="F6" s="9" t="s">
        <v>25</v>
      </c>
      <c r="G6" s="9" t="s">
        <v>26</v>
      </c>
      <c r="H6" s="9" t="s">
        <v>28</v>
      </c>
      <c r="I6" s="40"/>
      <c r="J6" s="9" t="s">
        <v>7</v>
      </c>
      <c r="K6" s="9" t="s">
        <v>25</v>
      </c>
      <c r="L6" s="9" t="s">
        <v>26</v>
      </c>
      <c r="M6" s="9" t="s">
        <v>28</v>
      </c>
      <c r="N6" s="40"/>
      <c r="O6" s="9" t="s">
        <v>7</v>
      </c>
      <c r="P6" s="9" t="s">
        <v>25</v>
      </c>
      <c r="Q6" s="9" t="s">
        <v>26</v>
      </c>
      <c r="R6" s="9" t="s">
        <v>28</v>
      </c>
    </row>
    <row r="7" spans="1:18" ht="15" customHeight="1" x14ac:dyDescent="0.25">
      <c r="B7" s="43" t="s">
        <v>17</v>
      </c>
      <c r="C7" s="38">
        <v>10</v>
      </c>
      <c r="E7" s="39">
        <f t="shared" ref="E7:G20" si="0">VLOOKUP("Matrix P"&amp;RIGHT($E$2,1)&amp;" "&amp;VLOOKUP("PC "&amp;RIGHT($E$2,1)&amp;" - "&amp;$B$7,Meter,2,0)&amp;" "&amp;$C7,Prices,MATCH($E$5&amp;VLOOKUP(E$6&amp;"PC "&amp;RIGHT($E$2,1)&amp;" - "&amp;$B$7,Rate,2,0),Prices_,0),0)</f>
        <v>55.34</v>
      </c>
      <c r="F7" s="39">
        <f t="shared" si="0"/>
        <v>20.506531348124636</v>
      </c>
      <c r="G7" s="39">
        <f t="shared" si="0"/>
        <v>15.718967081881232</v>
      </c>
      <c r="H7" s="39" t="s">
        <v>18</v>
      </c>
      <c r="I7" s="40"/>
      <c r="J7" s="39">
        <f t="shared" ref="J7:L20" si="1">VLOOKUP("Matrix P"&amp;RIGHT($E$2,1)&amp;" "&amp;VLOOKUP("PC "&amp;RIGHT($E$2,1)&amp;" - "&amp;$B$7,Meter,2,0)&amp;" "&amp;$C7,Prices,MATCH($J$5&amp;VLOOKUP(J$6&amp;"PC "&amp;RIGHT($E$2,1)&amp;" - "&amp;$B$7,Rate,2,0),Prices_,0),0)</f>
        <v>76.040000000000006</v>
      </c>
      <c r="K7" s="39">
        <f t="shared" si="1"/>
        <v>19.016531348124634</v>
      </c>
      <c r="L7" s="39">
        <f t="shared" si="1"/>
        <v>14.4620297781305</v>
      </c>
      <c r="M7" s="39" t="s">
        <v>18</v>
      </c>
      <c r="N7" s="40"/>
      <c r="O7" s="39">
        <f t="shared" ref="O7:Q20" si="2">VLOOKUP("Matrix P"&amp;RIGHT($E$2,1)&amp;" "&amp;VLOOKUP("PC "&amp;RIGHT($E$2,1)&amp;" - "&amp;$B$7,Meter,2,0)&amp;" "&amp;$C7,Prices,MATCH($O$5&amp;VLOOKUP(O$6&amp;"PC "&amp;RIGHT($E$2,1)&amp;" - "&amp;$B$7,Rate,2,0),Prices_,0),0)</f>
        <v>90.600000000000009</v>
      </c>
      <c r="P7" s="39">
        <f t="shared" si="2"/>
        <v>18.476531348124631</v>
      </c>
      <c r="Q7" s="39">
        <f t="shared" si="2"/>
        <v>14.088561126255131</v>
      </c>
      <c r="R7" s="39" t="s">
        <v>18</v>
      </c>
    </row>
    <row r="8" spans="1:18" ht="15" customHeight="1" x14ac:dyDescent="0.25">
      <c r="B8" s="44"/>
      <c r="C8" s="38">
        <v>11</v>
      </c>
      <c r="E8" s="39">
        <f t="shared" si="0"/>
        <v>39.920000000000009</v>
      </c>
      <c r="F8" s="39">
        <f t="shared" si="0"/>
        <v>19.701218637394899</v>
      </c>
      <c r="G8" s="39">
        <f t="shared" si="0"/>
        <v>15.994157713866276</v>
      </c>
      <c r="H8" s="39" t="s">
        <v>18</v>
      </c>
      <c r="I8" s="40"/>
      <c r="J8" s="39">
        <f t="shared" si="1"/>
        <v>39.940000000000005</v>
      </c>
      <c r="K8" s="39">
        <f t="shared" si="1"/>
        <v>18</v>
      </c>
      <c r="L8" s="39">
        <f t="shared" si="1"/>
        <v>14.506594988656078</v>
      </c>
      <c r="M8" s="39" t="s">
        <v>18</v>
      </c>
      <c r="N8" s="40"/>
      <c r="O8" s="39">
        <f t="shared" si="2"/>
        <v>40.01</v>
      </c>
      <c r="P8" s="39">
        <f t="shared" si="2"/>
        <v>17.410000000000007</v>
      </c>
      <c r="Q8" s="39">
        <f t="shared" si="2"/>
        <v>14.079032263445882</v>
      </c>
      <c r="R8" s="39" t="s">
        <v>18</v>
      </c>
    </row>
    <row r="9" spans="1:18" ht="15" customHeight="1" x14ac:dyDescent="0.25">
      <c r="B9" s="44"/>
      <c r="C9" s="38">
        <v>12</v>
      </c>
      <c r="E9" s="39">
        <f t="shared" si="0"/>
        <v>34.6</v>
      </c>
      <c r="F9" s="39">
        <f t="shared" si="0"/>
        <v>19.807276264591437</v>
      </c>
      <c r="G9" s="39">
        <f t="shared" si="0"/>
        <v>15.324513618677045</v>
      </c>
      <c r="H9" s="39" t="s">
        <v>18</v>
      </c>
      <c r="I9" s="40"/>
      <c r="J9" s="39">
        <f t="shared" si="1"/>
        <v>41.769999999999996</v>
      </c>
      <c r="K9" s="39">
        <f t="shared" si="1"/>
        <v>18.46727626459144</v>
      </c>
      <c r="L9" s="39">
        <f t="shared" si="1"/>
        <v>14.161789883268485</v>
      </c>
      <c r="M9" s="39" t="s">
        <v>18</v>
      </c>
      <c r="N9" s="40"/>
      <c r="O9" s="39">
        <f t="shared" si="2"/>
        <v>53.530000000000008</v>
      </c>
      <c r="P9" s="39">
        <f t="shared" si="2"/>
        <v>18.007276264591443</v>
      </c>
      <c r="Q9" s="39">
        <f t="shared" si="2"/>
        <v>13.860428015564203</v>
      </c>
      <c r="R9" s="39" t="s">
        <v>18</v>
      </c>
    </row>
    <row r="10" spans="1:18" ht="15" customHeight="1" x14ac:dyDescent="0.25">
      <c r="B10" s="44"/>
      <c r="C10" s="38">
        <v>13</v>
      </c>
      <c r="E10" s="39">
        <f t="shared" si="0"/>
        <v>104.95</v>
      </c>
      <c r="F10" s="39">
        <f t="shared" si="0"/>
        <v>20.713307024467248</v>
      </c>
      <c r="G10" s="39">
        <f t="shared" si="0"/>
        <v>15.696140489344911</v>
      </c>
      <c r="H10" s="39" t="s">
        <v>18</v>
      </c>
      <c r="I10" s="40"/>
      <c r="J10" s="39">
        <f t="shared" si="1"/>
        <v>179.13</v>
      </c>
      <c r="K10" s="39">
        <f t="shared" si="1"/>
        <v>19.056614048934492</v>
      </c>
      <c r="L10" s="39">
        <f t="shared" si="1"/>
        <v>14.146219415943172</v>
      </c>
      <c r="M10" s="39" t="s">
        <v>18</v>
      </c>
      <c r="N10" s="40"/>
      <c r="O10" s="39">
        <f t="shared" si="2"/>
        <v>223.68</v>
      </c>
      <c r="P10" s="39">
        <f t="shared" si="2"/>
        <v>18.556614048934492</v>
      </c>
      <c r="Q10" s="39">
        <f t="shared" si="2"/>
        <v>13.73960536700868</v>
      </c>
      <c r="R10" s="39" t="s">
        <v>18</v>
      </c>
    </row>
    <row r="11" spans="1:18" ht="15" customHeight="1" x14ac:dyDescent="0.25">
      <c r="B11" s="44"/>
      <c r="C11" s="38">
        <v>14</v>
      </c>
      <c r="E11" s="39">
        <f t="shared" si="0"/>
        <v>117.05000000000001</v>
      </c>
      <c r="F11" s="39">
        <f t="shared" si="0"/>
        <v>20.25</v>
      </c>
      <c r="G11" s="39">
        <f t="shared" si="0"/>
        <v>16.39</v>
      </c>
      <c r="H11" s="39" t="s">
        <v>18</v>
      </c>
      <c r="I11" s="40"/>
      <c r="J11" s="39">
        <f t="shared" si="1"/>
        <v>184.3</v>
      </c>
      <c r="K11" s="39">
        <f t="shared" si="1"/>
        <v>18.45</v>
      </c>
      <c r="L11" s="39">
        <f t="shared" si="1"/>
        <v>14.8</v>
      </c>
      <c r="M11" s="39" t="s">
        <v>18</v>
      </c>
      <c r="N11" s="40"/>
      <c r="O11" s="39">
        <f t="shared" si="2"/>
        <v>220.58</v>
      </c>
      <c r="P11" s="39">
        <f t="shared" si="2"/>
        <v>17.819999999999997</v>
      </c>
      <c r="Q11" s="39">
        <f t="shared" si="2"/>
        <v>14.33</v>
      </c>
      <c r="R11" s="39" t="s">
        <v>18</v>
      </c>
    </row>
    <row r="12" spans="1:18" ht="15" customHeight="1" x14ac:dyDescent="0.25">
      <c r="B12" s="44"/>
      <c r="C12" s="38">
        <v>15</v>
      </c>
      <c r="E12" s="39">
        <f t="shared" si="0"/>
        <v>125.99</v>
      </c>
      <c r="F12" s="39">
        <f t="shared" si="0"/>
        <v>19.809999999999999</v>
      </c>
      <c r="G12" s="39">
        <f t="shared" si="0"/>
        <v>15.817929667795633</v>
      </c>
      <c r="H12" s="39" t="s">
        <v>18</v>
      </c>
      <c r="I12" s="40"/>
      <c r="J12" s="39">
        <f t="shared" si="1"/>
        <v>205.28</v>
      </c>
      <c r="K12" s="39">
        <f t="shared" si="1"/>
        <v>18.079999999999995</v>
      </c>
      <c r="L12" s="39">
        <f t="shared" si="1"/>
        <v>14.296608056496359</v>
      </c>
      <c r="M12" s="39" t="s">
        <v>18</v>
      </c>
      <c r="N12" s="40"/>
      <c r="O12" s="39">
        <f t="shared" si="2"/>
        <v>246.37000000000003</v>
      </c>
      <c r="P12" s="39">
        <f t="shared" si="2"/>
        <v>17.510000000000002</v>
      </c>
      <c r="Q12" s="39">
        <f t="shared" si="2"/>
        <v>13.905947250846722</v>
      </c>
      <c r="R12" s="39" t="s">
        <v>18</v>
      </c>
    </row>
    <row r="13" spans="1:18" ht="15" customHeight="1" x14ac:dyDescent="0.25">
      <c r="B13" s="44"/>
      <c r="C13" s="38">
        <v>16</v>
      </c>
      <c r="E13" s="39">
        <f t="shared" si="0"/>
        <v>81.87</v>
      </c>
      <c r="F13" s="39">
        <f t="shared" si="0"/>
        <v>20.350000000000001</v>
      </c>
      <c r="G13" s="39">
        <f t="shared" si="0"/>
        <v>15.916651070808411</v>
      </c>
      <c r="H13" s="39" t="s">
        <v>18</v>
      </c>
      <c r="I13" s="40"/>
      <c r="J13" s="39">
        <f t="shared" si="1"/>
        <v>126.48000000000002</v>
      </c>
      <c r="K13" s="39">
        <f t="shared" si="1"/>
        <v>18.780889928612776</v>
      </c>
      <c r="L13" s="39">
        <f t="shared" si="1"/>
        <v>14.56932085664673</v>
      </c>
      <c r="M13" s="39" t="s">
        <v>18</v>
      </c>
      <c r="N13" s="40"/>
      <c r="O13" s="39">
        <f t="shared" si="2"/>
        <v>154.71</v>
      </c>
      <c r="P13" s="39">
        <f t="shared" si="2"/>
        <v>18.22</v>
      </c>
      <c r="Q13" s="39">
        <f t="shared" si="2"/>
        <v>14.190210785259502</v>
      </c>
      <c r="R13" s="39" t="s">
        <v>18</v>
      </c>
    </row>
    <row r="14" spans="1:18" ht="15" customHeight="1" x14ac:dyDescent="0.25">
      <c r="B14" s="44"/>
      <c r="C14" s="38">
        <v>17</v>
      </c>
      <c r="E14" s="39">
        <f t="shared" si="0"/>
        <v>97.910000000000011</v>
      </c>
      <c r="F14" s="39">
        <f t="shared" si="0"/>
        <v>20.77</v>
      </c>
      <c r="G14" s="39">
        <f t="shared" si="0"/>
        <v>16.59</v>
      </c>
      <c r="H14" s="39" t="s">
        <v>18</v>
      </c>
      <c r="I14" s="40"/>
      <c r="J14" s="39">
        <f t="shared" si="1"/>
        <v>151.47</v>
      </c>
      <c r="K14" s="39">
        <f t="shared" si="1"/>
        <v>19.149999999999999</v>
      </c>
      <c r="L14" s="39">
        <f t="shared" si="1"/>
        <v>15.04</v>
      </c>
      <c r="M14" s="39" t="s">
        <v>18</v>
      </c>
      <c r="N14" s="40"/>
      <c r="O14" s="39">
        <f t="shared" si="2"/>
        <v>196.86000000000004</v>
      </c>
      <c r="P14" s="39">
        <f t="shared" si="2"/>
        <v>18.690000000000005</v>
      </c>
      <c r="Q14" s="39">
        <f t="shared" si="2"/>
        <v>14.700000000000001</v>
      </c>
      <c r="R14" s="39" t="s">
        <v>18</v>
      </c>
    </row>
    <row r="15" spans="1:18" ht="15" customHeight="1" x14ac:dyDescent="0.25">
      <c r="B15" s="44"/>
      <c r="C15" s="38">
        <v>18</v>
      </c>
      <c r="E15" s="39">
        <f t="shared" si="0"/>
        <v>116.72</v>
      </c>
      <c r="F15" s="39">
        <f t="shared" si="0"/>
        <v>19.34</v>
      </c>
      <c r="G15" s="39">
        <f t="shared" si="0"/>
        <v>15.129999999999999</v>
      </c>
      <c r="H15" s="39" t="s">
        <v>18</v>
      </c>
      <c r="I15" s="40"/>
      <c r="J15" s="39">
        <f t="shared" si="1"/>
        <v>187.45000000000002</v>
      </c>
      <c r="K15" s="39">
        <f t="shared" si="1"/>
        <v>17.79</v>
      </c>
      <c r="L15" s="39">
        <f t="shared" si="1"/>
        <v>13.7</v>
      </c>
      <c r="M15" s="39" t="s">
        <v>18</v>
      </c>
      <c r="N15" s="40"/>
      <c r="O15" s="39">
        <f t="shared" si="2"/>
        <v>221.1</v>
      </c>
      <c r="P15" s="39">
        <f t="shared" si="2"/>
        <v>17.350000000000001</v>
      </c>
      <c r="Q15" s="39">
        <f t="shared" si="2"/>
        <v>13.37</v>
      </c>
      <c r="R15" s="39" t="s">
        <v>18</v>
      </c>
    </row>
    <row r="16" spans="1:18" ht="15" customHeight="1" x14ac:dyDescent="0.25">
      <c r="B16" s="44"/>
      <c r="C16" s="38">
        <v>19</v>
      </c>
      <c r="E16" s="39">
        <f t="shared" si="0"/>
        <v>79.150000000000006</v>
      </c>
      <c r="F16" s="39">
        <f t="shared" si="0"/>
        <v>20.574500355257815</v>
      </c>
      <c r="G16" s="39">
        <f t="shared" si="0"/>
        <v>16.075132460414128</v>
      </c>
      <c r="H16" s="39" t="s">
        <v>18</v>
      </c>
      <c r="I16" s="40"/>
      <c r="J16" s="39">
        <f t="shared" si="1"/>
        <v>115.73999999999998</v>
      </c>
      <c r="K16" s="39">
        <f t="shared" si="1"/>
        <v>18.924500355257816</v>
      </c>
      <c r="L16" s="39">
        <f t="shared" si="1"/>
        <v>14.665098457166057</v>
      </c>
      <c r="M16" s="39" t="s">
        <v>18</v>
      </c>
      <c r="N16" s="40"/>
      <c r="O16" s="39">
        <f t="shared" si="2"/>
        <v>135.70999999999998</v>
      </c>
      <c r="P16" s="39">
        <f t="shared" si="2"/>
        <v>18.324017712139668</v>
      </c>
      <c r="Q16" s="39">
        <f t="shared" si="2"/>
        <v>14.234099167681689</v>
      </c>
      <c r="R16" s="39" t="s">
        <v>18</v>
      </c>
    </row>
    <row r="17" spans="2:18" ht="15" customHeight="1" x14ac:dyDescent="0.25">
      <c r="B17" s="44"/>
      <c r="C17" s="38">
        <v>20</v>
      </c>
      <c r="E17" s="39">
        <f t="shared" si="0"/>
        <v>89.56</v>
      </c>
      <c r="F17" s="39">
        <f t="shared" si="0"/>
        <v>20.159377683415897</v>
      </c>
      <c r="G17" s="39">
        <f t="shared" si="0"/>
        <v>15.920912007548949</v>
      </c>
      <c r="H17" s="39" t="s">
        <v>18</v>
      </c>
      <c r="I17" s="40"/>
      <c r="J17" s="39">
        <f t="shared" si="1"/>
        <v>138.25</v>
      </c>
      <c r="K17" s="39">
        <f t="shared" si="1"/>
        <v>18.559377683415903</v>
      </c>
      <c r="L17" s="39">
        <f t="shared" si="1"/>
        <v>14.550289690964851</v>
      </c>
      <c r="M17" s="39" t="s">
        <v>18</v>
      </c>
      <c r="N17" s="40"/>
      <c r="O17" s="39">
        <f t="shared" si="2"/>
        <v>166.73999999999998</v>
      </c>
      <c r="P17" s="39">
        <f t="shared" si="2"/>
        <v>17.98468884170795</v>
      </c>
      <c r="Q17" s="39">
        <f t="shared" si="2"/>
        <v>14.1649785326728</v>
      </c>
      <c r="R17" s="39" t="s">
        <v>18</v>
      </c>
    </row>
    <row r="18" spans="2:18" ht="15" customHeight="1" x14ac:dyDescent="0.25">
      <c r="B18" s="44"/>
      <c r="C18" s="38">
        <v>21</v>
      </c>
      <c r="E18" s="39">
        <f t="shared" si="0"/>
        <v>125.57</v>
      </c>
      <c r="F18" s="39">
        <f t="shared" si="0"/>
        <v>19.203951581413513</v>
      </c>
      <c r="G18" s="39">
        <f t="shared" si="0"/>
        <v>15.663366653650922</v>
      </c>
      <c r="H18" s="39" t="s">
        <v>18</v>
      </c>
      <c r="I18" s="40"/>
      <c r="J18" s="39">
        <f t="shared" si="1"/>
        <v>209.67000000000002</v>
      </c>
      <c r="K18" s="39">
        <f t="shared" si="1"/>
        <v>17.528976181179228</v>
      </c>
      <c r="L18" s="39">
        <f t="shared" si="1"/>
        <v>14.133317454119485</v>
      </c>
      <c r="M18" s="39" t="s">
        <v>18</v>
      </c>
      <c r="N18" s="40"/>
      <c r="O18" s="39">
        <f t="shared" si="2"/>
        <v>262</v>
      </c>
      <c r="P18" s="39">
        <f t="shared" si="2"/>
        <v>16.99429285435377</v>
      </c>
      <c r="Q18" s="39">
        <f t="shared" si="2"/>
        <v>13.728292854353768</v>
      </c>
      <c r="R18" s="39" t="s">
        <v>18</v>
      </c>
    </row>
    <row r="19" spans="2:18" ht="15" customHeight="1" x14ac:dyDescent="0.25">
      <c r="B19" s="44"/>
      <c r="C19" s="38">
        <v>22</v>
      </c>
      <c r="E19" s="39">
        <f t="shared" si="0"/>
        <v>136.11999999999998</v>
      </c>
      <c r="F19" s="39">
        <f t="shared" si="0"/>
        <v>19.670000000000005</v>
      </c>
      <c r="G19" s="39">
        <f t="shared" si="0"/>
        <v>15.93</v>
      </c>
      <c r="H19" s="39" t="s">
        <v>18</v>
      </c>
      <c r="I19" s="40"/>
      <c r="J19" s="39">
        <f t="shared" si="1"/>
        <v>228.31</v>
      </c>
      <c r="K19" s="39">
        <f t="shared" si="1"/>
        <v>17.88</v>
      </c>
      <c r="L19" s="39">
        <f t="shared" si="1"/>
        <v>14.339999999999998</v>
      </c>
      <c r="M19" s="39" t="s">
        <v>18</v>
      </c>
      <c r="N19" s="40"/>
      <c r="O19" s="39">
        <f t="shared" si="2"/>
        <v>282.82</v>
      </c>
      <c r="P19" s="39">
        <f t="shared" si="2"/>
        <v>17.279999999999998</v>
      </c>
      <c r="Q19" s="39">
        <f t="shared" si="2"/>
        <v>13.88</v>
      </c>
      <c r="R19" s="39" t="s">
        <v>18</v>
      </c>
    </row>
    <row r="20" spans="2:18" ht="15" customHeight="1" x14ac:dyDescent="0.25">
      <c r="B20" s="45"/>
      <c r="C20" s="38">
        <v>23</v>
      </c>
      <c r="E20" s="39">
        <f t="shared" si="0"/>
        <v>114.55000000000003</v>
      </c>
      <c r="F20" s="39">
        <f t="shared" si="0"/>
        <v>19.841933794466403</v>
      </c>
      <c r="G20" s="39">
        <f t="shared" si="0"/>
        <v>16.15646343873518</v>
      </c>
      <c r="H20" s="39" t="s">
        <v>18</v>
      </c>
      <c r="I20" s="40"/>
      <c r="J20" s="39">
        <f t="shared" si="1"/>
        <v>181.53000000000003</v>
      </c>
      <c r="K20" s="39">
        <f t="shared" si="1"/>
        <v>18.0809668972332</v>
      </c>
      <c r="L20" s="39">
        <f t="shared" si="1"/>
        <v>14.618397233201584</v>
      </c>
      <c r="M20" s="39" t="s">
        <v>18</v>
      </c>
      <c r="N20" s="40"/>
      <c r="O20" s="39">
        <f t="shared" si="2"/>
        <v>216.62</v>
      </c>
      <c r="P20" s="39">
        <f t="shared" si="2"/>
        <v>17.480966897233202</v>
      </c>
      <c r="Q20" s="39">
        <f t="shared" si="2"/>
        <v>14.199364130434784</v>
      </c>
      <c r="R20" s="39" t="s">
        <v>18</v>
      </c>
    </row>
    <row r="21" spans="2:18" x14ac:dyDescent="0.25">
      <c r="B21" s="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2:18" ht="15" customHeight="1" x14ac:dyDescent="0.25">
      <c r="B22" s="50" t="s">
        <v>30</v>
      </c>
      <c r="C22" s="38">
        <v>10</v>
      </c>
      <c r="E22" s="39">
        <f t="shared" ref="E22:H35" si="3">IFERROR(VLOOKUP("Matrix P"&amp;RIGHT($E$2,1)&amp;" "&amp;VLOOKUP("PC "&amp;RIGHT($E$2,1)&amp;" - "&amp;$B$22,Meter,2,0)&amp;" "&amp;$C22,Prices,MATCH($E$5&amp;VLOOKUP(E$6&amp;"PC "&amp;RIGHT($E$2,1)&amp;" - "&amp;$B$22,Rate,2,0),Prices_,0),0),"")</f>
        <v>55.339999999999996</v>
      </c>
      <c r="F22" s="39">
        <f t="shared" si="3"/>
        <v>21.99</v>
      </c>
      <c r="G22" s="39">
        <f t="shared" si="3"/>
        <v>15.66</v>
      </c>
      <c r="H22" s="39">
        <f t="shared" si="3"/>
        <v>18.13</v>
      </c>
      <c r="I22" s="40"/>
      <c r="J22" s="39">
        <f t="shared" ref="J22:M35" si="4">IFERROR(VLOOKUP("Matrix P"&amp;RIGHT($E$2,1)&amp;" "&amp;VLOOKUP("PC "&amp;RIGHT($E$2,1)&amp;" - "&amp;$B$22,Meter,2,0)&amp;" "&amp;$C22,Prices,MATCH($J$5&amp;VLOOKUP(J$6&amp;"PC "&amp;RIGHT($E$2,1)&amp;" - "&amp;$B$22,Rate,2,0),Prices_,0),0),"")</f>
        <v>76.040000000000006</v>
      </c>
      <c r="K22" s="39">
        <f t="shared" si="4"/>
        <v>20.54</v>
      </c>
      <c r="L22" s="39">
        <f t="shared" si="4"/>
        <v>14.41</v>
      </c>
      <c r="M22" s="39">
        <f t="shared" si="4"/>
        <v>16.590000000000003</v>
      </c>
      <c r="N22" s="40"/>
      <c r="O22" s="39">
        <f t="shared" ref="O22:R35" si="5">IFERROR(VLOOKUP("Matrix P"&amp;RIGHT($E$2,1)&amp;" "&amp;VLOOKUP("PC "&amp;RIGHT($E$2,1)&amp;" - "&amp;$B$22,Meter,2,0)&amp;" "&amp;$C22,Prices,MATCH($O$5&amp;VLOOKUP(O$6&amp;"PC "&amp;RIGHT($E$2,1)&amp;" - "&amp;$B$22,Rate,2,0),Prices_,0),0),"")</f>
        <v>90.600000000000009</v>
      </c>
      <c r="P22" s="39">
        <f t="shared" si="5"/>
        <v>20.02</v>
      </c>
      <c r="Q22" s="39">
        <f t="shared" si="5"/>
        <v>14.04</v>
      </c>
      <c r="R22" s="39">
        <f t="shared" si="5"/>
        <v>16.02</v>
      </c>
    </row>
    <row r="23" spans="2:18" ht="15" customHeight="1" x14ac:dyDescent="0.25">
      <c r="B23" s="51"/>
      <c r="C23" s="38">
        <v>11</v>
      </c>
      <c r="E23" s="39">
        <f t="shared" si="3"/>
        <v>39.92</v>
      </c>
      <c r="F23" s="39">
        <f t="shared" si="3"/>
        <v>20.68</v>
      </c>
      <c r="G23" s="39">
        <f t="shared" si="3"/>
        <v>16.010000000000002</v>
      </c>
      <c r="H23" s="39">
        <f t="shared" si="3"/>
        <v>18.11</v>
      </c>
      <c r="I23" s="40"/>
      <c r="J23" s="39">
        <f t="shared" si="4"/>
        <v>39.94</v>
      </c>
      <c r="K23" s="39">
        <f t="shared" si="4"/>
        <v>19</v>
      </c>
      <c r="L23" s="39">
        <f t="shared" si="4"/>
        <v>14.520000000000001</v>
      </c>
      <c r="M23" s="39">
        <f t="shared" si="4"/>
        <v>16.37</v>
      </c>
      <c r="N23" s="40"/>
      <c r="O23" s="39">
        <f t="shared" si="5"/>
        <v>40.009999999999991</v>
      </c>
      <c r="P23" s="39">
        <f t="shared" si="5"/>
        <v>18.420000000000002</v>
      </c>
      <c r="Q23" s="39">
        <f t="shared" si="5"/>
        <v>14.089999999999998</v>
      </c>
      <c r="R23" s="39">
        <f t="shared" si="5"/>
        <v>15.76</v>
      </c>
    </row>
    <row r="24" spans="2:18" ht="15" customHeight="1" x14ac:dyDescent="0.25">
      <c r="B24" s="51"/>
      <c r="C24" s="38">
        <v>12</v>
      </c>
      <c r="E24" s="39" t="str">
        <f t="shared" si="3"/>
        <v/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40"/>
      <c r="J24" s="39" t="str">
        <f t="shared" si="4"/>
        <v/>
      </c>
      <c r="K24" s="39" t="str">
        <f t="shared" si="4"/>
        <v/>
      </c>
      <c r="L24" s="39" t="str">
        <f t="shared" si="4"/>
        <v/>
      </c>
      <c r="M24" s="39" t="str">
        <f t="shared" si="4"/>
        <v/>
      </c>
      <c r="N24" s="40"/>
      <c r="O24" s="39" t="str">
        <f t="shared" si="5"/>
        <v/>
      </c>
      <c r="P24" s="39" t="str">
        <f t="shared" si="5"/>
        <v/>
      </c>
      <c r="Q24" s="39" t="str">
        <f t="shared" si="5"/>
        <v/>
      </c>
      <c r="R24" s="39" t="str">
        <f t="shared" si="5"/>
        <v/>
      </c>
    </row>
    <row r="25" spans="2:18" ht="15" customHeight="1" x14ac:dyDescent="0.25">
      <c r="B25" s="51"/>
      <c r="C25" s="38">
        <v>13</v>
      </c>
      <c r="E25" s="39" t="str">
        <f t="shared" si="3"/>
        <v/>
      </c>
      <c r="F25" s="39" t="str">
        <f t="shared" si="3"/>
        <v/>
      </c>
      <c r="G25" s="39" t="str">
        <f t="shared" si="3"/>
        <v/>
      </c>
      <c r="H25" s="39" t="str">
        <f t="shared" si="3"/>
        <v/>
      </c>
      <c r="I25" s="40"/>
      <c r="J25" s="39" t="str">
        <f t="shared" si="4"/>
        <v/>
      </c>
      <c r="K25" s="39" t="str">
        <f t="shared" si="4"/>
        <v/>
      </c>
      <c r="L25" s="39" t="str">
        <f t="shared" si="4"/>
        <v/>
      </c>
      <c r="M25" s="39" t="str">
        <f t="shared" si="4"/>
        <v/>
      </c>
      <c r="N25" s="40"/>
      <c r="O25" s="39" t="str">
        <f t="shared" si="5"/>
        <v/>
      </c>
      <c r="P25" s="39" t="str">
        <f t="shared" si="5"/>
        <v/>
      </c>
      <c r="Q25" s="39" t="str">
        <f t="shared" si="5"/>
        <v/>
      </c>
      <c r="R25" s="39" t="str">
        <f t="shared" si="5"/>
        <v/>
      </c>
    </row>
    <row r="26" spans="2:18" ht="15" customHeight="1" x14ac:dyDescent="0.25">
      <c r="B26" s="51"/>
      <c r="C26" s="38">
        <v>14</v>
      </c>
      <c r="E26" s="39" t="str">
        <f t="shared" si="3"/>
        <v/>
      </c>
      <c r="F26" s="39" t="str">
        <f t="shared" si="3"/>
        <v/>
      </c>
      <c r="G26" s="39" t="str">
        <f t="shared" si="3"/>
        <v/>
      </c>
      <c r="H26" s="39" t="str">
        <f t="shared" si="3"/>
        <v/>
      </c>
      <c r="I26" s="40"/>
      <c r="J26" s="39" t="str">
        <f t="shared" si="4"/>
        <v/>
      </c>
      <c r="K26" s="39" t="str">
        <f t="shared" si="4"/>
        <v/>
      </c>
      <c r="L26" s="39" t="str">
        <f t="shared" si="4"/>
        <v/>
      </c>
      <c r="M26" s="39" t="str">
        <f t="shared" si="4"/>
        <v/>
      </c>
      <c r="N26" s="40"/>
      <c r="O26" s="39" t="str">
        <f t="shared" si="5"/>
        <v/>
      </c>
      <c r="P26" s="39" t="str">
        <f t="shared" si="5"/>
        <v/>
      </c>
      <c r="Q26" s="39" t="str">
        <f t="shared" si="5"/>
        <v/>
      </c>
      <c r="R26" s="39" t="str">
        <f t="shared" si="5"/>
        <v/>
      </c>
    </row>
    <row r="27" spans="2:18" ht="15" customHeight="1" x14ac:dyDescent="0.25">
      <c r="B27" s="51"/>
      <c r="C27" s="38">
        <v>15</v>
      </c>
      <c r="E27" s="39" t="str">
        <f t="shared" si="3"/>
        <v/>
      </c>
      <c r="F27" s="39" t="str">
        <f t="shared" si="3"/>
        <v/>
      </c>
      <c r="G27" s="39" t="str">
        <f t="shared" si="3"/>
        <v/>
      </c>
      <c r="H27" s="39" t="str">
        <f t="shared" si="3"/>
        <v/>
      </c>
      <c r="I27" s="40"/>
      <c r="J27" s="39" t="str">
        <f t="shared" si="4"/>
        <v/>
      </c>
      <c r="K27" s="39" t="str">
        <f t="shared" si="4"/>
        <v/>
      </c>
      <c r="L27" s="39" t="str">
        <f t="shared" si="4"/>
        <v/>
      </c>
      <c r="M27" s="39" t="str">
        <f t="shared" si="4"/>
        <v/>
      </c>
      <c r="N27" s="40"/>
      <c r="O27" s="39" t="str">
        <f t="shared" si="5"/>
        <v/>
      </c>
      <c r="P27" s="39" t="str">
        <f t="shared" si="5"/>
        <v/>
      </c>
      <c r="Q27" s="39" t="str">
        <f t="shared" si="5"/>
        <v/>
      </c>
      <c r="R27" s="39" t="str">
        <f t="shared" si="5"/>
        <v/>
      </c>
    </row>
    <row r="28" spans="2:18" ht="15" customHeight="1" x14ac:dyDescent="0.25">
      <c r="B28" s="51"/>
      <c r="C28" s="38">
        <v>16</v>
      </c>
      <c r="E28" s="39">
        <f t="shared" si="3"/>
        <v>81.87</v>
      </c>
      <c r="F28" s="39">
        <f t="shared" si="3"/>
        <v>21.75</v>
      </c>
      <c r="G28" s="39">
        <f t="shared" si="3"/>
        <v>15.71</v>
      </c>
      <c r="H28" s="39">
        <f t="shared" si="3"/>
        <v>18.48</v>
      </c>
      <c r="I28" s="40"/>
      <c r="J28" s="39">
        <f t="shared" si="4"/>
        <v>126.48</v>
      </c>
      <c r="K28" s="39">
        <f t="shared" si="4"/>
        <v>20.230000000000004</v>
      </c>
      <c r="L28" s="39">
        <f t="shared" si="4"/>
        <v>14.39</v>
      </c>
      <c r="M28" s="39">
        <f t="shared" si="4"/>
        <v>16.840000000000003</v>
      </c>
      <c r="N28" s="40"/>
      <c r="O28" s="39">
        <f t="shared" si="5"/>
        <v>154.71</v>
      </c>
      <c r="P28" s="39">
        <f t="shared" si="5"/>
        <v>19.670000000000002</v>
      </c>
      <c r="Q28" s="39">
        <f t="shared" si="5"/>
        <v>14.04</v>
      </c>
      <c r="R28" s="39">
        <f t="shared" si="5"/>
        <v>16.27</v>
      </c>
    </row>
    <row r="29" spans="2:18" ht="15" customHeight="1" x14ac:dyDescent="0.25">
      <c r="B29" s="51"/>
      <c r="C29" s="38">
        <v>17</v>
      </c>
      <c r="E29" s="39" t="str">
        <f t="shared" si="3"/>
        <v/>
      </c>
      <c r="F29" s="39" t="str">
        <f t="shared" si="3"/>
        <v/>
      </c>
      <c r="G29" s="39" t="str">
        <f t="shared" si="3"/>
        <v/>
      </c>
      <c r="H29" s="39" t="str">
        <f t="shared" si="3"/>
        <v/>
      </c>
      <c r="I29" s="40"/>
      <c r="J29" s="39" t="str">
        <f t="shared" si="4"/>
        <v/>
      </c>
      <c r="K29" s="39" t="str">
        <f t="shared" si="4"/>
        <v/>
      </c>
      <c r="L29" s="39" t="str">
        <f t="shared" si="4"/>
        <v/>
      </c>
      <c r="M29" s="39" t="str">
        <f t="shared" si="4"/>
        <v/>
      </c>
      <c r="N29" s="40"/>
      <c r="O29" s="39" t="str">
        <f t="shared" si="5"/>
        <v/>
      </c>
      <c r="P29" s="39" t="str">
        <f t="shared" si="5"/>
        <v/>
      </c>
      <c r="Q29" s="39" t="str">
        <f t="shared" si="5"/>
        <v/>
      </c>
      <c r="R29" s="39" t="str">
        <f t="shared" si="5"/>
        <v/>
      </c>
    </row>
    <row r="30" spans="2:18" ht="15" customHeight="1" x14ac:dyDescent="0.25">
      <c r="B30" s="51"/>
      <c r="C30" s="38">
        <v>18</v>
      </c>
      <c r="E30" s="39" t="str">
        <f t="shared" si="3"/>
        <v/>
      </c>
      <c r="F30" s="39" t="str">
        <f t="shared" si="3"/>
        <v/>
      </c>
      <c r="G30" s="39" t="str">
        <f t="shared" si="3"/>
        <v/>
      </c>
      <c r="H30" s="39" t="str">
        <f t="shared" si="3"/>
        <v/>
      </c>
      <c r="I30" s="40"/>
      <c r="J30" s="39" t="str">
        <f t="shared" si="4"/>
        <v/>
      </c>
      <c r="K30" s="39" t="str">
        <f t="shared" si="4"/>
        <v/>
      </c>
      <c r="L30" s="39" t="str">
        <f t="shared" si="4"/>
        <v/>
      </c>
      <c r="M30" s="39" t="str">
        <f t="shared" si="4"/>
        <v/>
      </c>
      <c r="N30" s="40"/>
      <c r="O30" s="39" t="str">
        <f t="shared" si="5"/>
        <v/>
      </c>
      <c r="P30" s="39" t="str">
        <f t="shared" si="5"/>
        <v/>
      </c>
      <c r="Q30" s="39" t="str">
        <f t="shared" si="5"/>
        <v/>
      </c>
      <c r="R30" s="39" t="str">
        <f t="shared" si="5"/>
        <v/>
      </c>
    </row>
    <row r="31" spans="2:18" ht="15" customHeight="1" x14ac:dyDescent="0.25">
      <c r="B31" s="51"/>
      <c r="C31" s="38">
        <v>19</v>
      </c>
      <c r="E31" s="39">
        <f t="shared" si="3"/>
        <v>79.150000000000006</v>
      </c>
      <c r="F31" s="39">
        <f t="shared" si="3"/>
        <v>21.859974165769643</v>
      </c>
      <c r="G31" s="39">
        <f t="shared" si="3"/>
        <v>15.994484391819158</v>
      </c>
      <c r="H31" s="39">
        <f t="shared" si="3"/>
        <v>18.31453606027987</v>
      </c>
      <c r="I31" s="40"/>
      <c r="J31" s="39">
        <f t="shared" si="4"/>
        <v>115.74000000000001</v>
      </c>
      <c r="K31" s="39">
        <f t="shared" si="4"/>
        <v>20.23360818083961</v>
      </c>
      <c r="L31" s="39">
        <f t="shared" si="4"/>
        <v>14.59994833153929</v>
      </c>
      <c r="M31" s="39">
        <f t="shared" si="4"/>
        <v>16.643634015069967</v>
      </c>
      <c r="N31" s="40"/>
      <c r="O31" s="39">
        <f t="shared" si="5"/>
        <v>135.71</v>
      </c>
      <c r="P31" s="39">
        <f t="shared" si="5"/>
        <v>19.64724219590958</v>
      </c>
      <c r="Q31" s="39">
        <f t="shared" si="5"/>
        <v>14.172680301399353</v>
      </c>
      <c r="R31" s="39">
        <f t="shared" si="5"/>
        <v>16.03</v>
      </c>
    </row>
    <row r="32" spans="2:18" ht="15" customHeight="1" x14ac:dyDescent="0.25">
      <c r="B32" s="51"/>
      <c r="C32" s="38">
        <v>20</v>
      </c>
      <c r="E32" s="39">
        <f t="shared" si="3"/>
        <v>89.56</v>
      </c>
      <c r="F32" s="39">
        <f t="shared" si="3"/>
        <v>21.11</v>
      </c>
      <c r="G32" s="39">
        <f t="shared" si="3"/>
        <v>16.010000000000002</v>
      </c>
      <c r="H32" s="39">
        <f t="shared" si="3"/>
        <v>18.64004424778761</v>
      </c>
      <c r="I32" s="40"/>
      <c r="J32" s="39">
        <f t="shared" si="4"/>
        <v>138.25</v>
      </c>
      <c r="K32" s="39">
        <f t="shared" si="4"/>
        <v>19.52</v>
      </c>
      <c r="L32" s="39">
        <f t="shared" si="4"/>
        <v>14.63</v>
      </c>
      <c r="M32" s="39">
        <f t="shared" si="4"/>
        <v>17.011969026548673</v>
      </c>
      <c r="N32" s="40"/>
      <c r="O32" s="39">
        <f t="shared" si="5"/>
        <v>166.73999999999998</v>
      </c>
      <c r="P32" s="39">
        <f t="shared" si="5"/>
        <v>18.96</v>
      </c>
      <c r="Q32" s="39">
        <f t="shared" si="5"/>
        <v>14.24</v>
      </c>
      <c r="R32" s="39">
        <f t="shared" si="5"/>
        <v>16.435818584070795</v>
      </c>
    </row>
    <row r="33" spans="2:18" ht="15" customHeight="1" x14ac:dyDescent="0.25">
      <c r="B33" s="51"/>
      <c r="C33" s="38">
        <v>21</v>
      </c>
      <c r="E33" s="39" t="str">
        <f t="shared" si="3"/>
        <v/>
      </c>
      <c r="F33" s="39" t="str">
        <f t="shared" si="3"/>
        <v/>
      </c>
      <c r="G33" s="39" t="str">
        <f t="shared" si="3"/>
        <v/>
      </c>
      <c r="H33" s="39" t="str">
        <f t="shared" si="3"/>
        <v/>
      </c>
      <c r="I33" s="40"/>
      <c r="J33" s="39" t="str">
        <f t="shared" si="4"/>
        <v/>
      </c>
      <c r="K33" s="39" t="str">
        <f t="shared" si="4"/>
        <v/>
      </c>
      <c r="L33" s="39" t="str">
        <f t="shared" si="4"/>
        <v/>
      </c>
      <c r="M33" s="39" t="str">
        <f t="shared" si="4"/>
        <v/>
      </c>
      <c r="N33" s="40"/>
      <c r="O33" s="39" t="str">
        <f t="shared" si="5"/>
        <v/>
      </c>
      <c r="P33" s="39" t="str">
        <f t="shared" si="5"/>
        <v/>
      </c>
      <c r="Q33" s="39" t="str">
        <f t="shared" si="5"/>
        <v/>
      </c>
      <c r="R33" s="39" t="str">
        <f t="shared" si="5"/>
        <v/>
      </c>
    </row>
    <row r="34" spans="2:18" ht="15" customHeight="1" x14ac:dyDescent="0.25">
      <c r="B34" s="51"/>
      <c r="C34" s="38">
        <v>22</v>
      </c>
      <c r="E34" s="39" t="str">
        <f t="shared" si="3"/>
        <v/>
      </c>
      <c r="F34" s="39" t="str">
        <f t="shared" si="3"/>
        <v/>
      </c>
      <c r="G34" s="39" t="str">
        <f t="shared" si="3"/>
        <v/>
      </c>
      <c r="H34" s="39" t="str">
        <f t="shared" si="3"/>
        <v/>
      </c>
      <c r="I34" s="40"/>
      <c r="J34" s="39" t="str">
        <f t="shared" si="4"/>
        <v/>
      </c>
      <c r="K34" s="39" t="str">
        <f t="shared" si="4"/>
        <v/>
      </c>
      <c r="L34" s="39" t="str">
        <f t="shared" si="4"/>
        <v/>
      </c>
      <c r="M34" s="39" t="str">
        <f t="shared" si="4"/>
        <v/>
      </c>
      <c r="N34" s="40"/>
      <c r="O34" s="39" t="str">
        <f t="shared" si="5"/>
        <v/>
      </c>
      <c r="P34" s="39" t="str">
        <f t="shared" si="5"/>
        <v/>
      </c>
      <c r="Q34" s="39" t="str">
        <f t="shared" si="5"/>
        <v/>
      </c>
      <c r="R34" s="39" t="str">
        <f t="shared" si="5"/>
        <v/>
      </c>
    </row>
    <row r="35" spans="2:18" ht="15" customHeight="1" x14ac:dyDescent="0.25">
      <c r="B35" s="52"/>
      <c r="C35" s="38">
        <v>23</v>
      </c>
      <c r="E35" s="39">
        <f t="shared" si="3"/>
        <v>114.55000000000003</v>
      </c>
      <c r="F35" s="39">
        <f t="shared" si="3"/>
        <v>20.72</v>
      </c>
      <c r="G35" s="39">
        <f t="shared" si="3"/>
        <v>16.170000000000002</v>
      </c>
      <c r="H35" s="39">
        <f t="shared" si="3"/>
        <v>18.420000000000002</v>
      </c>
      <c r="I35" s="40"/>
      <c r="J35" s="39">
        <f t="shared" si="4"/>
        <v>181.53</v>
      </c>
      <c r="K35" s="39">
        <f t="shared" si="4"/>
        <v>18.98</v>
      </c>
      <c r="L35" s="39">
        <f t="shared" si="4"/>
        <v>14.63</v>
      </c>
      <c r="M35" s="39">
        <f t="shared" si="4"/>
        <v>16.61</v>
      </c>
      <c r="N35" s="40"/>
      <c r="O35" s="39">
        <f t="shared" si="5"/>
        <v>216.62</v>
      </c>
      <c r="P35" s="39">
        <f t="shared" si="5"/>
        <v>18.39</v>
      </c>
      <c r="Q35" s="39">
        <f t="shared" si="5"/>
        <v>14.21</v>
      </c>
      <c r="R35" s="39">
        <f t="shared" si="5"/>
        <v>16.010000000000002</v>
      </c>
    </row>
    <row r="36" spans="2:18" ht="15" customHeight="1" x14ac:dyDescent="0.25"/>
  </sheetData>
  <sheetProtection password="CD3C" sheet="1" objects="1" scenarios="1"/>
  <mergeCells count="6">
    <mergeCell ref="B22:B35"/>
    <mergeCell ref="O5:R5"/>
    <mergeCell ref="E2:R3"/>
    <mergeCell ref="E5:H5"/>
    <mergeCell ref="J5:M5"/>
    <mergeCell ref="B7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Pricing</vt:lpstr>
      <vt:lpstr>Prices</vt:lpstr>
      <vt:lpstr>Reference</vt:lpstr>
      <vt:lpstr>PC 1</vt:lpstr>
      <vt:lpstr>PC 2</vt:lpstr>
      <vt:lpstr>PC 3</vt:lpstr>
      <vt:lpstr>PC 4</vt:lpstr>
      <vt:lpstr>Late_Start</vt:lpstr>
      <vt:lpstr>Latest_Contract_End</vt:lpstr>
      <vt:lpstr>Latest_Contract_Start</vt:lpstr>
      <vt:lpstr>Meter</vt:lpstr>
      <vt:lpstr>Prices</vt:lpstr>
      <vt:lpstr>Prices_</vt:lpstr>
      <vt:lpstr>Rate</vt:lpstr>
      <vt:lpstr>Start_Date</vt:lpstr>
      <vt:lpstr>ThreeYear_Latest_end_date</vt:lpstr>
    </vt:vector>
  </TitlesOfParts>
  <Company>GMT-Retail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Boswell</dc:creator>
  <cp:lastModifiedBy>Alan Snelson</cp:lastModifiedBy>
  <dcterms:created xsi:type="dcterms:W3CDTF">2015-05-05T14:38:15Z</dcterms:created>
  <dcterms:modified xsi:type="dcterms:W3CDTF">2021-07-01T14:08:42Z</dcterms:modified>
</cp:coreProperties>
</file>